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2120" windowHeight="9120" activeTab="0"/>
  </bookViews>
  <sheets>
    <sheet name="титул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<sst xmlns="http://schemas.openxmlformats.org/spreadsheetml/2006/main" count="818" uniqueCount="215">
  <si>
    <t>1.5.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имущества;</t>
  </si>
  <si>
    <t>1.2. Виды деятельности государственного учреждения (подразделения):</t>
  </si>
  <si>
    <t>1.1. Цели деятельности государственного учреждения (подразделения):</t>
  </si>
  <si>
    <t>Адрес фактического местонахождения</t>
  </si>
  <si>
    <t>План финансово-хозяйственной деятельности</t>
  </si>
  <si>
    <t>Единица измерения: руб.</t>
  </si>
  <si>
    <t>ИНН/КПП</t>
  </si>
  <si>
    <t>Наименование органа, осуществляющего</t>
  </si>
  <si>
    <t>функции и полномочия учредителя</t>
  </si>
  <si>
    <t>Наименование государственного</t>
  </si>
  <si>
    <t>(подразделения)</t>
  </si>
  <si>
    <t>учреждения (подразделения)</t>
  </si>
  <si>
    <t>учреждения</t>
  </si>
  <si>
    <t>государственного</t>
  </si>
  <si>
    <t>КОДЫ</t>
  </si>
  <si>
    <t>Форма по КФД</t>
  </si>
  <si>
    <t>Дата</t>
  </si>
  <si>
    <t>по ОКЕИ</t>
  </si>
  <si>
    <t>УТВЕРЖДАЮ</t>
  </si>
  <si>
    <t>(наименование должности лица, утверждающего документ)</t>
  </si>
  <si>
    <t>(расшифровка подписи)</t>
  </si>
  <si>
    <t>(подпись)</t>
  </si>
  <si>
    <t>Департамент здравоохранения Тюменской области</t>
  </si>
  <si>
    <t>в том числе в разрезе стоимости имущества:</t>
  </si>
  <si>
    <t>закрепленного собственником имущества за учреждением на праве оперативного управления:</t>
  </si>
  <si>
    <t>приобретенного учреждением (подразделением) за счет выделенных собственником имущества учреждения средств:</t>
  </si>
  <si>
    <t>приобретенного учреждением (подразделением) за счет доходов, полученных от иной приносящей доход деятельности):</t>
  </si>
  <si>
    <t xml:space="preserve">1.4. Общая балансовая стоимость недвижимого государственного имущества на дату составления Плана </t>
  </si>
  <si>
    <t>на 2016 год</t>
  </si>
  <si>
    <t>и на плановый период 2017-2018 годов</t>
  </si>
  <si>
    <t>по ОКВ</t>
  </si>
  <si>
    <t>Код по реестру участников бюджетного процесса,</t>
  </si>
  <si>
    <t>а также юридических лиц, не являющихся участниками</t>
  </si>
  <si>
    <t>бюджетного процесса</t>
  </si>
  <si>
    <t>I. Сведения о деятельности государственного  учреждения (подразделения)</t>
  </si>
  <si>
    <t xml:space="preserve">1.3. Перечень услуг (работ), оказываемых (выполняемых) учреждением (подразделением),                                                                                                           
предоставление которых для физических и юридических лиц осуществляется, в том числе за плату:                                                                                                           </t>
  </si>
  <si>
    <t>643</t>
  </si>
  <si>
    <t>Государственное автономное учреждение здравоохранения Тюменской области "Консультативно-диагностический центр "Эндос"</t>
  </si>
  <si>
    <t>7203116229/720301001</t>
  </si>
  <si>
    <t>625026, г. Тюмень, ул. Мельникайте, д. 117</t>
  </si>
  <si>
    <t>712J0459</t>
  </si>
  <si>
    <t>II. Показатели финансового состояния учреждения (подразделения)</t>
  </si>
  <si>
    <t>на</t>
  </si>
  <si>
    <t>(последнюю отчетную дату)</t>
  </si>
  <si>
    <t>::zoom79</t>
  </si>
  <si>
    <t>№ п/п</t>
  </si>
  <si>
    <t>Наименование показателя</t>
  </si>
  <si>
    <t>Всего (за счет всех источников финансирования), тыс. руб.</t>
  </si>
  <si>
    <t>I.</t>
  </si>
  <si>
    <t>Нефинансовые активы, всего:</t>
  </si>
  <si>
    <t>из них:</t>
  </si>
  <si>
    <t>1.1.</t>
  </si>
  <si>
    <t>Общая балансовая стоимость недвижимого имущества, всего (010110000)</t>
  </si>
  <si>
    <t>в том числе:</t>
  </si>
  <si>
    <t xml:space="preserve">1.1.1. </t>
  </si>
  <si>
    <t>Остаточная стоимость недвижимого имущества</t>
  </si>
  <si>
    <t xml:space="preserve">1.2. </t>
  </si>
  <si>
    <t>Общая балансовая стоимость особо ценного движимого имущества (010120000)</t>
  </si>
  <si>
    <t xml:space="preserve">1.2.1. </t>
  </si>
  <si>
    <t>Остаточная стоимость особо ценного движимого имущества</t>
  </si>
  <si>
    <t xml:space="preserve">II. </t>
  </si>
  <si>
    <t>Финансовые активы, всего</t>
  </si>
  <si>
    <t xml:space="preserve">2.1. </t>
  </si>
  <si>
    <t>Денежные средства учреждения, всего</t>
  </si>
  <si>
    <t>2.1. 1.</t>
  </si>
  <si>
    <t>Денежные средства учреждения на счетах</t>
  </si>
  <si>
    <t>2.1. 2.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</si>
  <si>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</si>
  <si>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</si>
  <si>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</si>
  <si>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</si>
  <si>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 (020500000)</t>
  </si>
  <si>
    <t xml:space="preserve">2.4. </t>
  </si>
  <si>
    <t>Дебиторская задолженность по выданным авансам (020600000, 020800000)</t>
  </si>
  <si>
    <t xml:space="preserve">III. </t>
  </si>
  <si>
    <t>Обязательства, всего</t>
  </si>
  <si>
    <t xml:space="preserve">3.1. </t>
  </si>
  <si>
    <t>Долговые обязательства</t>
  </si>
  <si>
    <t xml:space="preserve">3.2. </t>
  </si>
  <si>
    <t>Кредиторская задолженность:</t>
  </si>
  <si>
    <t xml:space="preserve">3.2.1. </t>
  </si>
  <si>
    <t>Просроченная кредиторская задолженность</t>
  </si>
  <si>
    <t xml:space="preserve">Руководитель государственного </t>
  </si>
  <si>
    <t>(уполномоченное лицо)</t>
  </si>
  <si>
    <t>Нелаева А.А.</t>
  </si>
  <si>
    <t xml:space="preserve">Руководитель финансово </t>
  </si>
  <si>
    <t>экономической службы</t>
  </si>
  <si>
    <t>Ответственный исполнитель</t>
  </si>
  <si>
    <t>тел.</t>
  </si>
  <si>
    <t>службы учреждения (подразделения)</t>
  </si>
  <si>
    <t xml:space="preserve">Руководитель финансово-экономической </t>
  </si>
  <si>
    <t>х</t>
  </si>
  <si>
    <t>x</t>
  </si>
  <si>
    <t>Х</t>
  </si>
  <si>
    <t>Средства во временном распоряжении, всего</t>
  </si>
  <si>
    <t xml:space="preserve">Объем публичных обязательств, всего </t>
  </si>
  <si>
    <t>Справочно:</t>
  </si>
  <si>
    <t>Планируемый остаток средств на конец планируемого года</t>
  </si>
  <si>
    <t>другое</t>
  </si>
  <si>
    <t>продукты питания</t>
  </si>
  <si>
    <t>прочие материальные запасы</t>
  </si>
  <si>
    <t>оплата горюче-смазочных материалов</t>
  </si>
  <si>
    <t>реактивы и химикаты, стекло и химпосуда</t>
  </si>
  <si>
    <t>медицинский инструментарий</t>
  </si>
  <si>
    <t>медикаменты и перевязочные средства</t>
  </si>
  <si>
    <t>в том числе: мягкий инвентарь</t>
  </si>
  <si>
    <t>244</t>
  </si>
  <si>
    <t>Увеличение стоимости материальных запасов</t>
  </si>
  <si>
    <t>Увеличение стоимости нематериальных активов</t>
  </si>
  <si>
    <t>транспортные средства</t>
  </si>
  <si>
    <t>прочие оборудование</t>
  </si>
  <si>
    <t>медицинское оборудование</t>
  </si>
  <si>
    <t>из них: медицинская мебель</t>
  </si>
  <si>
    <t>прочие основные средства</t>
  </si>
  <si>
    <t>производственный и хозяйственный инвентарь</t>
  </si>
  <si>
    <t>в том числе: медицинский инструментарий</t>
  </si>
  <si>
    <t>243</t>
  </si>
  <si>
    <t>Увеличение стоимости основных средств</t>
  </si>
  <si>
    <t>Поступление нефинансовых активов, всего</t>
  </si>
  <si>
    <t>853</t>
  </si>
  <si>
    <t>852</t>
  </si>
  <si>
    <t>851</t>
  </si>
  <si>
    <t>831</t>
  </si>
  <si>
    <t>360</t>
  </si>
  <si>
    <t>350</t>
  </si>
  <si>
    <t>340</t>
  </si>
  <si>
    <t>112</t>
  </si>
  <si>
    <t>Прочие расходы</t>
  </si>
  <si>
    <t>263</t>
  </si>
  <si>
    <t xml:space="preserve">Пенсии, пособия, выплачиваемые организациями сектора государственного управления </t>
  </si>
  <si>
    <t>в том числе: выходное пособие при увольнении</t>
  </si>
  <si>
    <t>321</t>
  </si>
  <si>
    <t>Пособия по социальной помощи населению</t>
  </si>
  <si>
    <t>261</t>
  </si>
  <si>
    <t>Пенсии, пособия и выплаты по пенсионному, социальному медицинскому страхованию населения</t>
  </si>
  <si>
    <t>Социальное обеспечение, всего</t>
  </si>
  <si>
    <t>241</t>
  </si>
  <si>
    <t>Безвозмездные перечисления государственным и муниципальным организациям</t>
  </si>
  <si>
    <t>оплата стоимости диагностических и (или) консультативных услуг</t>
  </si>
  <si>
    <t>оплата стоимости лабораторных и инструментальных исследований, проводимых в других учреждениях (при отсутствии в медицинской организации лаборатории и диагностического оборудования)</t>
  </si>
  <si>
    <t>в том числе: оплата стоимости организации питания (при отсутствии организованного питания в медицинской организации)</t>
  </si>
  <si>
    <t>Прочие работы, услуги</t>
  </si>
  <si>
    <t>капитальный ремонт</t>
  </si>
  <si>
    <t>оплата текущего ремонта зданий, сооружений</t>
  </si>
  <si>
    <t>в том числе: оплата содержания помещений, инвентаря</t>
  </si>
  <si>
    <t>Работы, услуги по содержанию имущества</t>
  </si>
  <si>
    <t>Арендная плата за пользование имуществом</t>
  </si>
  <si>
    <t>Коммунальные услуги</t>
  </si>
  <si>
    <t>Транспортные услуги</t>
  </si>
  <si>
    <t>Услуги связи</t>
  </si>
  <si>
    <t>Оплата работ, услуг, всего</t>
  </si>
  <si>
    <t>119</t>
  </si>
  <si>
    <t>Начисления на выплаты по оплате труда</t>
  </si>
  <si>
    <t>Прочие выплаты</t>
  </si>
  <si>
    <t>111</t>
  </si>
  <si>
    <t>Заработная плата</t>
  </si>
  <si>
    <t>Оплата труда и начисления на выплаты по оплате труда, всего</t>
  </si>
  <si>
    <t>200</t>
  </si>
  <si>
    <t>Расходы</t>
  </si>
  <si>
    <t>Выплаты, всего:</t>
  </si>
  <si>
    <t>600</t>
  </si>
  <si>
    <t>Выбытие финансовых активов</t>
  </si>
  <si>
    <t>440</t>
  </si>
  <si>
    <t>Уменьшение стоимости материальных запасов</t>
  </si>
  <si>
    <t>410</t>
  </si>
  <si>
    <t>Уменьшение стоимости основных средств</t>
  </si>
  <si>
    <t>180</t>
  </si>
  <si>
    <t>Прочие доходы</t>
  </si>
  <si>
    <t>140</t>
  </si>
  <si>
    <t>Суммы принудительного изъятия</t>
  </si>
  <si>
    <t>130</t>
  </si>
  <si>
    <t>Доходы от оказания платных услуг (работ)</t>
  </si>
  <si>
    <t>120</t>
  </si>
  <si>
    <t>Доходы от собственности</t>
  </si>
  <si>
    <t>Поступления, всего:</t>
  </si>
  <si>
    <t>510</t>
  </si>
  <si>
    <t>Остаток средств на начало планируемого года</t>
  </si>
  <si>
    <t>Доходы от оказания медицинских услуг, предоставляемых женщинам в период беременности, женщинам и новорожденным в период родов и в послеродовый период</t>
  </si>
  <si>
    <t>Компенсация расходов на оказание медицинской помощи</t>
  </si>
  <si>
    <t>Доходы от оказания скорой,в тч скорой спец-ой,мед-ой помощи в экстренной или неотложной форме вне мед-ой организации,а также мед-ой помощи в экстренной и неотложной форме в амбулаторных и стац-ых условиях незастрах-ым по ОМС и неидентифицированным лицам</t>
  </si>
  <si>
    <t>Прочие безвозмездные поступления</t>
  </si>
  <si>
    <t>Доходы от реализации металлолома, доходы от возмещения ущерба, выявленного в связи с недостачей материальных запасов</t>
  </si>
  <si>
    <t>Доходы от возмещения ущерба, выявленного в связи с недостачей основных средств</t>
  </si>
  <si>
    <t>Доходы от штрафов, пеней, иных сумм принудительного характера</t>
  </si>
  <si>
    <t>Доходы от оказания (выполнения)
 платных услуг (работ)</t>
  </si>
  <si>
    <t>В том числе:</t>
  </si>
  <si>
    <t>Средства от приносящей доход деятельности</t>
  </si>
  <si>
    <t>Средства обязательного медицинского страхования (ОМС)</t>
  </si>
  <si>
    <t>Поступления от реализации ценных бумаг (для автономных учреждений)</t>
  </si>
  <si>
    <t>Гранты в форме субсидий, в том числе предоставляемых по результатам конкурсов</t>
  </si>
  <si>
    <t>Субсидии на осуществление капитальных вложений в объекты капитального строительства государственной  собственности или приобретение объектов недвижимого имущества в государственную  собственность</t>
  </si>
  <si>
    <t>Субсидия на иные цели</t>
  </si>
  <si>
    <t>Субсидии на финансовое обеспечение выполнения
 государственного задания</t>
  </si>
  <si>
    <t xml:space="preserve">Операции по счетам, открытым в кредитных организациях (для автономных учреждений)
</t>
  </si>
  <si>
    <t>операции по лицевым счетам, открытым в финансовом органе</t>
  </si>
  <si>
    <t>ВСЕГО (средства на лицевых счетах, открытых в финансовом органе)</t>
  </si>
  <si>
    <t xml:space="preserve">ИТОГО второй плановый год (за счет всех источников финансирования) </t>
  </si>
  <si>
    <t xml:space="preserve">ИТОГО первый плановый год (за счет всех источников финансирования) </t>
  </si>
  <si>
    <t xml:space="preserve">ИТОГО (за счет всех источников финансирования) </t>
  </si>
  <si>
    <t>Плановый период</t>
  </si>
  <si>
    <t>Текущий финансовый год</t>
  </si>
  <si>
    <t>Код
видов расходов (КВР)</t>
  </si>
  <si>
    <t>Код
по бюджетной классификации операции
сектора государственного управления</t>
  </si>
  <si>
    <t>::zoom36</t>
  </si>
  <si>
    <t>III. Показатели по поступлениям и выплатам учреждения (подразделения)</t>
  </si>
  <si>
    <t>Удовлетворение потребностей населения в качественной высококвалифицированной медицинской помощи, обеспечение постоянного развития и использование современных медицинских технологий</t>
  </si>
  <si>
    <t>медицинская деятельность по оказанию консультативно-диагностической, лечебной, профилактической, реабилитационной помощи взрослому населению по видам, предусмотренным лицензией</t>
  </si>
  <si>
    <t>Медицинские услуги, фармацевтическая деятельность</t>
  </si>
  <si>
    <t>"20" июня 2016 г.</t>
  </si>
  <si>
    <t>тел. 50-07-87 (доб.114)</t>
  </si>
  <si>
    <t>Букрина Т.Ю.</t>
  </si>
  <si>
    <t>Тенюнина О.А.</t>
  </si>
  <si>
    <t>И.о. главного бухгалтера государственного</t>
  </si>
  <si>
    <t>"30" июня 2016 г.</t>
  </si>
  <si>
    <t>Главный врач                    А.А. Нелаева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</si>
</sst>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C19]dd\ mmmm\ yyyy\ \г\.;@"/>
    <numFmt numFmtId="167" formatCode="#,##0.00;\ \-\ #,##0.00;\ \-"/>
  </numFmts>
  <fonts count="3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0"/>
      <color indexed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65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/>
      <protection locked="0"/>
    </xf>
    <xf numFmtId="4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21" fillId="0" borderId="0" xfId="0" applyFont="1" applyAlignment="1">
      <alignment wrapText="1"/>
    </xf>
    <xf numFmtId="0" fontId="26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7" fontId="2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167" fontId="2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 applyProtection="1">
      <alignment/>
      <protection locked="0"/>
    </xf>
    <xf numFmtId="0" fontId="23" fillId="0" borderId="0" xfId="0" applyFont="1" applyAlignment="1">
      <alignment horizontal="left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right"/>
    </xf>
    <xf numFmtId="49" fontId="22" fillId="0" borderId="11" xfId="0" applyNumberFormat="1" applyFont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49" fontId="22" fillId="0" borderId="0" xfId="0" applyNumberFormat="1" applyFont="1" applyAlignment="1" applyProtection="1">
      <alignment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167" fontId="23" fillId="0" borderId="0" xfId="0" applyNumberFormat="1" applyFont="1" applyBorder="1" applyAlignment="1" applyProtection="1">
      <alignment horizontal="center" vertical="top" wrapText="1"/>
      <protection locked="0"/>
    </xf>
    <xf numFmtId="167" fontId="23" fillId="0" borderId="0" xfId="0" applyNumberFormat="1" applyFont="1" applyFill="1" applyBorder="1" applyAlignment="1" applyProtection="1">
      <alignment horizontal="center" vertical="top" wrapText="1"/>
      <protection locked="0"/>
    </xf>
    <xf numFmtId="167" fontId="28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167" fontId="23" fillId="20" borderId="10" xfId="0" applyNumberFormat="1" applyFont="1" applyFill="1" applyBorder="1" applyAlignment="1" applyProtection="1">
      <alignment horizontal="center" vertical="top" wrapText="1"/>
      <protection locked="0"/>
    </xf>
    <xf numFmtId="167" fontId="23" fillId="20" borderId="13" xfId="0" applyNumberFormat="1" applyFont="1" applyFill="1" applyBorder="1" applyAlignment="1" applyProtection="1">
      <alignment horizontal="center" vertical="top" wrapText="1"/>
      <protection locked="0"/>
    </xf>
    <xf numFmtId="167" fontId="28" fillId="20" borderId="10" xfId="0" applyNumberFormat="1" applyFont="1" applyFill="1" applyBorder="1" applyAlignment="1" applyProtection="1">
      <alignment horizontal="center" vertical="top" wrapText="1"/>
      <protection locked="0"/>
    </xf>
    <xf numFmtId="167" fontId="23" fillId="22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167" fontId="2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4" xfId="0" applyFont="1" applyBorder="1" applyAlignment="1" applyProtection="1">
      <alignment horizontal="left" vertical="top" wrapText="1"/>
      <protection locked="0"/>
    </xf>
    <xf numFmtId="4" fontId="23" fillId="22" borderId="10" xfId="0" applyNumberFormat="1" applyFont="1" applyFill="1" applyBorder="1" applyAlignment="1" applyProtection="1">
      <alignment horizontal="center" vertical="top" wrapText="1"/>
      <protection locked="0"/>
    </xf>
    <xf numFmtId="4" fontId="2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3" fillId="22" borderId="13" xfId="0" applyNumberFormat="1" applyFont="1" applyFill="1" applyBorder="1" applyAlignment="1" applyProtection="1">
      <alignment horizontal="center" vertical="top" wrapText="1"/>
      <protection locked="0"/>
    </xf>
    <xf numFmtId="167" fontId="28" fillId="0" borderId="10" xfId="0" applyNumberFormat="1" applyFont="1" applyFill="1" applyBorder="1" applyAlignment="1" applyProtection="1">
      <alignment horizontal="center" vertical="top" wrapText="1"/>
      <protection locked="0"/>
    </xf>
    <xf numFmtId="167" fontId="23" fillId="22" borderId="1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167" fontId="28" fillId="2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left"/>
    </xf>
    <xf numFmtId="167" fontId="27" fillId="22" borderId="10" xfId="0" applyNumberFormat="1" applyFont="1" applyFill="1" applyBorder="1" applyAlignment="1" applyProtection="1">
      <alignment horizontal="center" vertical="top" wrapText="1"/>
      <protection locked="0"/>
    </xf>
    <xf numFmtId="167" fontId="27" fillId="22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27" fillId="22" borderId="10" xfId="0" applyNumberFormat="1" applyFont="1" applyFill="1" applyBorder="1" applyAlignment="1" applyProtection="1">
      <alignment horizontal="center" vertical="top" wrapText="1"/>
      <protection locked="0"/>
    </xf>
    <xf numFmtId="49" fontId="22" fillId="24" borderId="15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right" vertical="center"/>
    </xf>
    <xf numFmtId="0" fontId="2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14" fontId="2" fillId="0" borderId="11" xfId="0" applyNumberFormat="1" applyFont="1" applyBorder="1" applyAlignment="1">
      <alignment horizontal="center" vertical="top" wrapText="1"/>
    </xf>
    <xf numFmtId="166" fontId="2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top"/>
      <protection locked="0"/>
    </xf>
    <xf numFmtId="49" fontId="22" fillId="0" borderId="11" xfId="0" applyNumberFormat="1" applyFont="1" applyBorder="1" applyAlignment="1" applyProtection="1">
      <alignment horizontal="center"/>
      <protection locked="0"/>
    </xf>
    <xf numFmtId="0" fontId="25" fillId="0" borderId="12" xfId="0" applyFont="1" applyBorder="1" applyAlignment="1" applyProtection="1">
      <alignment horizontal="center" vertical="top"/>
      <protection locked="0"/>
    </xf>
    <xf numFmtId="4" fontId="1" fillId="0" borderId="18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justify" vertical="top" wrapText="1"/>
      <protection locked="0"/>
    </xf>
    <xf numFmtId="167" fontId="1" fillId="22" borderId="18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19" xfId="0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 horizontal="left" wrapText="1"/>
      <protection locked="0"/>
    </xf>
    <xf numFmtId="49" fontId="1" fillId="0" borderId="11" xfId="0" applyNumberFormat="1" applyFont="1" applyBorder="1" applyAlignment="1" applyProtection="1">
      <alignment horizontal="left" wrapText="1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>
      <alignment/>
    </xf>
    <xf numFmtId="4" fontId="1" fillId="0" borderId="20" xfId="0" applyNumberFormat="1" applyFont="1" applyBorder="1" applyAlignment="1" applyProtection="1">
      <alignment horizontal="left" vertical="top" wrapText="1"/>
      <protection locked="0"/>
    </xf>
    <xf numFmtId="4" fontId="1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left" vertical="top" wrapText="1" indent="2"/>
    </xf>
    <xf numFmtId="0" fontId="1" fillId="0" borderId="17" xfId="0" applyFont="1" applyBorder="1" applyAlignment="1">
      <alignment horizontal="left" vertical="top" wrapText="1" indent="2"/>
    </xf>
    <xf numFmtId="0" fontId="1" fillId="0" borderId="0" xfId="0" applyFont="1" applyAlignment="1">
      <alignment horizontal="left"/>
    </xf>
    <xf numFmtId="49" fontId="22" fillId="0" borderId="0" xfId="0" applyNumberFormat="1" applyFont="1" applyAlignment="1" applyProtection="1">
      <alignment horizontal="left"/>
      <protection locked="0"/>
    </xf>
    <xf numFmtId="167" fontId="23" fillId="20" borderId="13" xfId="0" applyNumberFormat="1" applyFont="1" applyFill="1" applyBorder="1" applyAlignment="1" applyProtection="1">
      <alignment horizontal="center" vertical="top" wrapText="1"/>
      <protection locked="0"/>
    </xf>
    <xf numFmtId="167" fontId="23" fillId="20" borderId="14" xfId="0" applyNumberFormat="1" applyFont="1" applyFill="1" applyBorder="1" applyAlignment="1" applyProtection="1">
      <alignment horizontal="center" vertical="top" wrapText="1"/>
      <protection locked="0"/>
    </xf>
    <xf numFmtId="167" fontId="23" fillId="20" borderId="17" xfId="0" applyNumberFormat="1" applyFont="1" applyFill="1" applyBorder="1" applyAlignment="1" applyProtection="1">
      <alignment horizontal="center" vertical="top" wrapText="1"/>
      <protection locked="0"/>
    </xf>
    <xf numFmtId="167" fontId="23" fillId="22" borderId="13" xfId="0" applyNumberFormat="1" applyFont="1" applyFill="1" applyBorder="1" applyAlignment="1" applyProtection="1">
      <alignment horizontal="center" vertical="top" wrapText="1"/>
      <protection locked="0"/>
    </xf>
    <xf numFmtId="167" fontId="23" fillId="22" borderId="14" xfId="0" applyNumberFormat="1" applyFont="1" applyFill="1" applyBorder="1" applyAlignment="1" applyProtection="1">
      <alignment horizontal="center" vertical="top" wrapText="1"/>
      <protection locked="0"/>
    </xf>
    <xf numFmtId="167" fontId="23" fillId="22" borderId="17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14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167" fontId="27" fillId="22" borderId="13" xfId="0" applyNumberFormat="1" applyFont="1" applyFill="1" applyBorder="1" applyAlignment="1" applyProtection="1">
      <alignment horizontal="center" vertical="top" wrapText="1"/>
      <protection locked="0"/>
    </xf>
    <xf numFmtId="0" fontId="30" fillId="0" borderId="14" xfId="0" applyFont="1" applyBorder="1" applyAlignment="1">
      <alignment/>
    </xf>
    <xf numFmtId="0" fontId="30" fillId="0" borderId="17" xfId="0" applyFont="1" applyBorder="1" applyAlignment="1">
      <alignment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24" borderId="26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4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49" fontId="22" fillId="24" borderId="2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42" sqref="A42:J42"/>
    </sheetView>
  </sheetViews>
  <sheetFormatPr defaultColWidth="9.00390625" defaultRowHeight="12.75"/>
  <cols>
    <col min="1" max="1" width="9.125" style="0" customWidth="1"/>
    <col min="2" max="2" width="13.875" style="0" customWidth="1"/>
    <col min="3" max="3" width="13.25390625" style="0" customWidth="1"/>
    <col min="4" max="4" width="14.875" style="0" customWidth="1"/>
    <col min="5" max="5" width="3.75390625" style="0" customWidth="1"/>
    <col min="8" max="8" width="11.625" style="0" customWidth="1"/>
    <col min="9" max="9" width="11.375" style="0" customWidth="1"/>
    <col min="10" max="14" width="9.625" style="0" customWidth="1"/>
  </cols>
  <sheetData>
    <row r="1" spans="1:11" ht="12.75">
      <c r="A1" s="102"/>
      <c r="B1" s="102"/>
      <c r="C1" s="102"/>
      <c r="D1" s="102"/>
      <c r="E1" s="3"/>
      <c r="G1" s="101" t="s">
        <v>18</v>
      </c>
      <c r="H1" s="101"/>
      <c r="I1" s="101"/>
      <c r="J1" s="101"/>
      <c r="K1" s="14"/>
    </row>
    <row r="2" spans="1:11" ht="12.75">
      <c r="A2" s="103"/>
      <c r="B2" s="103"/>
      <c r="C2" s="103"/>
      <c r="D2" s="103"/>
      <c r="E2" s="3"/>
      <c r="F2" s="18"/>
      <c r="G2" s="105" t="s">
        <v>214</v>
      </c>
      <c r="H2" s="105"/>
      <c r="I2" s="105"/>
      <c r="J2" s="105"/>
      <c r="K2" s="18"/>
    </row>
    <row r="3" spans="1:11" ht="12.75">
      <c r="A3" s="104"/>
      <c r="B3" s="104"/>
      <c r="C3" s="104"/>
      <c r="D3" s="104"/>
      <c r="E3" s="3"/>
      <c r="F3" s="16"/>
      <c r="G3" s="106" t="s">
        <v>19</v>
      </c>
      <c r="H3" s="106"/>
      <c r="I3" s="106"/>
      <c r="J3" s="106"/>
      <c r="K3" s="16"/>
    </row>
    <row r="4" spans="1:11" ht="12.75">
      <c r="A4" s="103"/>
      <c r="B4" s="103"/>
      <c r="C4" s="103"/>
      <c r="D4" s="103"/>
      <c r="E4" s="3"/>
      <c r="F4" s="10"/>
      <c r="G4" s="105"/>
      <c r="H4" s="105"/>
      <c r="I4" s="105"/>
      <c r="J4" s="105"/>
      <c r="K4" s="18"/>
    </row>
    <row r="5" spans="1:11" ht="12.75">
      <c r="A5" s="104"/>
      <c r="B5" s="104"/>
      <c r="C5" s="104"/>
      <c r="D5" s="104"/>
      <c r="E5" s="24"/>
      <c r="F5" s="25"/>
      <c r="G5" s="120" t="s">
        <v>21</v>
      </c>
      <c r="H5" s="120"/>
      <c r="I5" s="120" t="s">
        <v>20</v>
      </c>
      <c r="J5" s="120"/>
      <c r="K5" s="16"/>
    </row>
    <row r="6" spans="1:11" ht="12.75">
      <c r="A6" s="28"/>
      <c r="B6" s="117"/>
      <c r="C6" s="117"/>
      <c r="D6" s="117"/>
      <c r="E6" s="3"/>
      <c r="F6" s="3"/>
      <c r="G6" s="3"/>
      <c r="H6" s="121" t="s">
        <v>213</v>
      </c>
      <c r="I6" s="121"/>
      <c r="J6" s="121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6.5">
      <c r="A9" s="126" t="s">
        <v>4</v>
      </c>
      <c r="B9" s="126"/>
      <c r="C9" s="126"/>
      <c r="D9" s="126"/>
      <c r="E9" s="126"/>
      <c r="F9" s="126"/>
      <c r="G9" s="126"/>
      <c r="H9" s="126"/>
      <c r="I9" s="126"/>
      <c r="J9" s="126"/>
      <c r="K9" s="17"/>
    </row>
    <row r="10" spans="1:11" ht="16.5">
      <c r="A10" s="126" t="s">
        <v>28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7"/>
    </row>
    <row r="11" spans="1:11" ht="18" customHeight="1">
      <c r="A11" s="126" t="s">
        <v>29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3"/>
    </row>
    <row r="12" spans="1:11" ht="15">
      <c r="A12" s="3"/>
      <c r="B12" s="3"/>
      <c r="C12" s="3"/>
      <c r="D12" s="3"/>
      <c r="E12" s="3"/>
      <c r="F12" s="3"/>
      <c r="G12" s="3"/>
      <c r="H12" s="3"/>
      <c r="I12" s="4"/>
      <c r="J12" s="5" t="s">
        <v>14</v>
      </c>
      <c r="K12" s="5"/>
    </row>
    <row r="13" spans="1:11" ht="15">
      <c r="A13" s="3"/>
      <c r="B13" s="3"/>
      <c r="C13" s="3"/>
      <c r="D13" s="3"/>
      <c r="E13" s="3"/>
      <c r="F13" s="3"/>
      <c r="G13" s="3"/>
      <c r="H13" s="112" t="s">
        <v>15</v>
      </c>
      <c r="I13" s="113"/>
      <c r="J13" s="7"/>
      <c r="K13" s="19"/>
    </row>
    <row r="14" spans="1:11" ht="15">
      <c r="A14" s="3"/>
      <c r="B14" s="3"/>
      <c r="C14" s="3"/>
      <c r="D14" s="99">
        <v>42551</v>
      </c>
      <c r="E14" s="100"/>
      <c r="F14" s="100"/>
      <c r="G14" s="100"/>
      <c r="H14" s="3"/>
      <c r="I14" s="6" t="s">
        <v>16</v>
      </c>
      <c r="J14" s="8">
        <v>42551</v>
      </c>
      <c r="K14" s="20"/>
    </row>
    <row r="15" spans="1:11" ht="15">
      <c r="A15" s="3"/>
      <c r="B15" s="3"/>
      <c r="C15" s="3"/>
      <c r="D15" s="3"/>
      <c r="E15" s="3"/>
      <c r="F15" s="3"/>
      <c r="G15" s="3"/>
      <c r="H15" s="3"/>
      <c r="I15" s="6"/>
      <c r="J15" s="7"/>
      <c r="K15" s="19"/>
    </row>
    <row r="16" spans="1:11" ht="15">
      <c r="A16" s="3"/>
      <c r="B16" s="3"/>
      <c r="C16" s="3"/>
      <c r="D16" s="3"/>
      <c r="E16" s="3"/>
      <c r="F16" s="3"/>
      <c r="G16" s="3"/>
      <c r="H16" s="3"/>
      <c r="I16" s="6"/>
      <c r="J16" s="7"/>
      <c r="K16" s="19"/>
    </row>
    <row r="17" spans="1:11" ht="15" customHeight="1">
      <c r="A17" s="119" t="s">
        <v>9</v>
      </c>
      <c r="B17" s="119"/>
      <c r="C17" s="119"/>
      <c r="D17" s="114" t="s">
        <v>37</v>
      </c>
      <c r="E17" s="114"/>
      <c r="F17" s="114"/>
      <c r="G17" s="114"/>
      <c r="H17" s="114"/>
      <c r="I17" s="6" t="s">
        <v>30</v>
      </c>
      <c r="J17" s="7" t="s">
        <v>36</v>
      </c>
      <c r="K17" s="19"/>
    </row>
    <row r="18" spans="1:11" ht="15">
      <c r="A18" s="119" t="s">
        <v>12</v>
      </c>
      <c r="B18" s="119"/>
      <c r="C18" s="119"/>
      <c r="D18" s="114"/>
      <c r="E18" s="114"/>
      <c r="F18" s="114"/>
      <c r="G18" s="114"/>
      <c r="H18" s="114"/>
      <c r="I18" s="6"/>
      <c r="J18" s="7"/>
      <c r="K18" s="19"/>
    </row>
    <row r="19" spans="1:11" ht="15">
      <c r="A19" s="119" t="s">
        <v>10</v>
      </c>
      <c r="B19" s="119"/>
      <c r="C19" s="119"/>
      <c r="D19" s="115"/>
      <c r="E19" s="115"/>
      <c r="F19" s="115"/>
      <c r="G19" s="115"/>
      <c r="H19" s="115"/>
      <c r="I19" s="6"/>
      <c r="J19" s="7"/>
      <c r="K19" s="19"/>
    </row>
    <row r="20" spans="1:11" ht="15">
      <c r="A20" s="4"/>
      <c r="B20" s="3"/>
      <c r="C20" s="3"/>
      <c r="D20" s="4"/>
      <c r="E20" s="4"/>
      <c r="F20" s="4"/>
      <c r="G20" s="4"/>
      <c r="H20" s="4"/>
      <c r="I20" s="6"/>
      <c r="J20" s="7"/>
      <c r="K20" s="19"/>
    </row>
    <row r="21" spans="1:11" ht="15">
      <c r="A21" s="118" t="s">
        <v>6</v>
      </c>
      <c r="B21" s="118"/>
      <c r="C21" s="118"/>
      <c r="D21" s="116" t="s">
        <v>38</v>
      </c>
      <c r="E21" s="116"/>
      <c r="F21" s="116"/>
      <c r="G21" s="116"/>
      <c r="H21" s="116"/>
      <c r="I21" s="6"/>
      <c r="J21" s="7"/>
      <c r="K21" s="19"/>
    </row>
    <row r="22" spans="1:11" ht="15">
      <c r="A22" s="118" t="s">
        <v>5</v>
      </c>
      <c r="B22" s="118"/>
      <c r="C22" s="118"/>
      <c r="D22" s="4"/>
      <c r="E22" s="4"/>
      <c r="F22" s="4"/>
      <c r="G22" s="4"/>
      <c r="H22" s="112" t="s">
        <v>17</v>
      </c>
      <c r="I22" s="113"/>
      <c r="J22" s="7">
        <v>383</v>
      </c>
      <c r="K22" s="19"/>
    </row>
    <row r="23" spans="1:11" ht="15">
      <c r="A23" s="9"/>
      <c r="B23" s="9"/>
      <c r="C23" s="9"/>
      <c r="D23" s="4"/>
      <c r="E23" s="4"/>
      <c r="F23" s="4"/>
      <c r="G23" s="4"/>
      <c r="H23" s="6"/>
      <c r="I23" s="26"/>
      <c r="J23" s="19"/>
      <c r="K23" s="19"/>
    </row>
    <row r="24" spans="1:11" ht="15">
      <c r="A24" s="118" t="s">
        <v>31</v>
      </c>
      <c r="B24" s="123"/>
      <c r="C24" s="123"/>
      <c r="D24" s="123"/>
      <c r="E24" s="27"/>
      <c r="F24" s="4"/>
      <c r="G24" s="4"/>
      <c r="H24" s="6"/>
      <c r="I24" s="26"/>
      <c r="J24" s="19"/>
      <c r="K24" s="19"/>
    </row>
    <row r="25" spans="1:11" ht="14.25" customHeight="1">
      <c r="A25" s="118" t="s">
        <v>32</v>
      </c>
      <c r="B25" s="123"/>
      <c r="C25" s="123"/>
      <c r="D25" s="123"/>
      <c r="E25" s="27"/>
      <c r="F25" s="4"/>
      <c r="G25" s="4"/>
      <c r="H25" s="6"/>
      <c r="I25" s="26"/>
      <c r="J25" s="19"/>
      <c r="K25" s="19"/>
    </row>
    <row r="26" spans="1:11" ht="15">
      <c r="A26" s="118" t="s">
        <v>33</v>
      </c>
      <c r="B26" s="123"/>
      <c r="C26" s="123"/>
      <c r="D26" s="123"/>
      <c r="E26" s="122" t="s">
        <v>40</v>
      </c>
      <c r="F26" s="122"/>
      <c r="G26" s="122"/>
      <c r="H26" s="122"/>
      <c r="I26" s="122"/>
      <c r="J26" s="122"/>
      <c r="K26" s="3"/>
    </row>
    <row r="27" spans="1:11" ht="5.25" customHeight="1">
      <c r="A27" s="9"/>
      <c r="B27" s="27"/>
      <c r="C27" s="27"/>
      <c r="D27" s="27"/>
      <c r="E27" s="27"/>
      <c r="F27" s="4"/>
      <c r="G27" s="4"/>
      <c r="H27" s="4"/>
      <c r="I27" s="4"/>
      <c r="J27" s="3"/>
      <c r="K27" s="3"/>
    </row>
    <row r="28" spans="1:11" ht="15">
      <c r="A28" s="119" t="s">
        <v>7</v>
      </c>
      <c r="B28" s="119"/>
      <c r="C28" s="119"/>
      <c r="D28" s="119"/>
      <c r="E28" s="114" t="s">
        <v>22</v>
      </c>
      <c r="F28" s="114"/>
      <c r="G28" s="114"/>
      <c r="H28" s="114"/>
      <c r="I28" s="114"/>
      <c r="J28" s="114"/>
      <c r="K28" s="15"/>
    </row>
    <row r="29" spans="1:11" ht="15">
      <c r="A29" s="119" t="s">
        <v>8</v>
      </c>
      <c r="B29" s="119"/>
      <c r="C29" s="119"/>
      <c r="D29" s="119"/>
      <c r="E29" s="115"/>
      <c r="F29" s="115"/>
      <c r="G29" s="115"/>
      <c r="H29" s="115"/>
      <c r="I29" s="115"/>
      <c r="J29" s="115"/>
      <c r="K29" s="15"/>
    </row>
    <row r="30" spans="1:11" ht="15">
      <c r="A30" s="22"/>
      <c r="B30" s="22"/>
      <c r="C30" s="22"/>
      <c r="D30" s="22"/>
      <c r="E30" s="4"/>
      <c r="F30" s="4"/>
      <c r="G30" s="4"/>
      <c r="H30" s="4"/>
      <c r="I30" s="4"/>
      <c r="J30" s="3"/>
      <c r="K30" s="3"/>
    </row>
    <row r="31" spans="1:11" ht="15">
      <c r="A31" s="119" t="s">
        <v>3</v>
      </c>
      <c r="B31" s="119"/>
      <c r="C31" s="119"/>
      <c r="D31" s="119"/>
      <c r="E31" s="114" t="s">
        <v>39</v>
      </c>
      <c r="F31" s="114"/>
      <c r="G31" s="114"/>
      <c r="H31" s="114"/>
      <c r="I31" s="114"/>
      <c r="J31" s="114"/>
      <c r="K31" s="15"/>
    </row>
    <row r="32" spans="1:11" ht="15">
      <c r="A32" s="119" t="s">
        <v>13</v>
      </c>
      <c r="B32" s="119"/>
      <c r="C32" s="119"/>
      <c r="D32" s="119"/>
      <c r="E32" s="114"/>
      <c r="F32" s="114"/>
      <c r="G32" s="114"/>
      <c r="H32" s="114"/>
      <c r="I32" s="114"/>
      <c r="J32" s="114"/>
      <c r="K32" s="15"/>
    </row>
    <row r="33" spans="1:11" ht="15">
      <c r="A33" s="119" t="s">
        <v>11</v>
      </c>
      <c r="B33" s="119"/>
      <c r="C33" s="119"/>
      <c r="D33" s="119"/>
      <c r="E33" s="115"/>
      <c r="F33" s="115"/>
      <c r="G33" s="115"/>
      <c r="H33" s="115"/>
      <c r="I33" s="115"/>
      <c r="J33" s="115"/>
      <c r="K33" s="15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 customHeight="1">
      <c r="A35" s="109" t="s">
        <v>34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3"/>
    </row>
    <row r="36" spans="1:11" ht="15">
      <c r="A36" s="4"/>
      <c r="B36" s="4"/>
      <c r="C36" s="4"/>
      <c r="D36" s="4"/>
      <c r="E36" s="4"/>
      <c r="F36" s="4"/>
      <c r="G36" s="4"/>
      <c r="H36" s="4"/>
      <c r="I36" s="4"/>
      <c r="J36" s="3"/>
      <c r="K36" s="3"/>
    </row>
    <row r="37" spans="1:12" s="2" customFormat="1" ht="15">
      <c r="A37" s="108" t="s">
        <v>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2"/>
      <c r="L37" s="23">
        <v>1</v>
      </c>
    </row>
    <row r="38" spans="1:12" s="2" customFormat="1" ht="29.25" customHeight="1">
      <c r="A38" s="110" t="s">
        <v>205</v>
      </c>
      <c r="B38" s="110"/>
      <c r="C38" s="110"/>
      <c r="D38" s="110"/>
      <c r="E38" s="110"/>
      <c r="F38" s="110"/>
      <c r="G38" s="110"/>
      <c r="H38" s="110"/>
      <c r="I38" s="110"/>
      <c r="J38" s="110"/>
      <c r="K38" s="23"/>
      <c r="L38" s="23">
        <v>1</v>
      </c>
    </row>
    <row r="39" spans="1:12" s="2" customFormat="1" ht="15">
      <c r="A39" s="108" t="s">
        <v>1</v>
      </c>
      <c r="B39" s="108"/>
      <c r="C39" s="108"/>
      <c r="D39" s="108"/>
      <c r="E39" s="108"/>
      <c r="F39" s="108"/>
      <c r="G39" s="108"/>
      <c r="H39" s="108"/>
      <c r="I39" s="108"/>
      <c r="J39" s="108"/>
      <c r="K39" s="21"/>
      <c r="L39" s="23">
        <v>1</v>
      </c>
    </row>
    <row r="40" spans="1:12" s="2" customFormat="1" ht="37.5" customHeight="1">
      <c r="A40" s="110" t="s">
        <v>206</v>
      </c>
      <c r="B40" s="110"/>
      <c r="C40" s="110"/>
      <c r="D40" s="110"/>
      <c r="E40" s="110"/>
      <c r="F40" s="110"/>
      <c r="G40" s="110"/>
      <c r="H40" s="110"/>
      <c r="I40" s="110"/>
      <c r="J40" s="110"/>
      <c r="K40" s="23"/>
      <c r="L40" s="23">
        <v>1</v>
      </c>
    </row>
    <row r="41" spans="1:12" s="2" customFormat="1" ht="32.25" customHeight="1">
      <c r="A41" s="108" t="s">
        <v>35</v>
      </c>
      <c r="B41" s="108"/>
      <c r="C41" s="108"/>
      <c r="D41" s="108"/>
      <c r="E41" s="108"/>
      <c r="F41" s="108"/>
      <c r="G41" s="108"/>
      <c r="H41" s="108"/>
      <c r="I41" s="108"/>
      <c r="J41" s="108"/>
      <c r="K41" s="21"/>
      <c r="L41" s="23">
        <v>1</v>
      </c>
    </row>
    <row r="42" spans="1:12" s="2" customFormat="1" ht="15">
      <c r="A42" s="110" t="s">
        <v>207</v>
      </c>
      <c r="B42" s="110"/>
      <c r="C42" s="110"/>
      <c r="D42" s="110"/>
      <c r="E42" s="110"/>
      <c r="F42" s="110"/>
      <c r="G42" s="110"/>
      <c r="H42" s="110"/>
      <c r="I42" s="110"/>
      <c r="J42" s="110"/>
      <c r="K42" s="23"/>
      <c r="L42" s="23">
        <v>1</v>
      </c>
    </row>
    <row r="43" spans="1:11" s="2" customFormat="1" ht="19.5" customHeight="1">
      <c r="A43" s="108" t="s">
        <v>27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2"/>
    </row>
    <row r="44" spans="1:11" s="2" customFormat="1" ht="15">
      <c r="A44" s="111">
        <f>A47+A49+A51</f>
        <v>28611375.51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"/>
    </row>
    <row r="45" spans="1:11" s="2" customFormat="1" ht="15">
      <c r="A45" s="124" t="s">
        <v>23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1"/>
    </row>
    <row r="46" spans="1:11" s="2" customFormat="1" ht="15">
      <c r="A46" s="125" t="s">
        <v>24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1"/>
    </row>
    <row r="47" spans="1:11" s="2" customFormat="1" ht="15">
      <c r="A47" s="107">
        <v>28611375.51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1"/>
    </row>
    <row r="48" spans="1:11" s="2" customFormat="1" ht="15">
      <c r="A48" s="125" t="s">
        <v>25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1"/>
    </row>
    <row r="49" spans="1:11" s="2" customFormat="1" ht="1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1"/>
    </row>
    <row r="50" spans="1:11" s="2" customFormat="1" ht="15">
      <c r="A50" s="125" t="s">
        <v>26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1"/>
    </row>
    <row r="51" spans="1:11" s="2" customFormat="1" ht="1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1"/>
    </row>
    <row r="52" spans="1:11" s="2" customFormat="1" ht="32.25" customHeight="1">
      <c r="A52" s="108" t="s">
        <v>0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2"/>
    </row>
    <row r="53" spans="1:11" s="2" customFormat="1" ht="15">
      <c r="A53" s="107">
        <v>294781881.01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</sheetData>
  <sheetProtection/>
  <mergeCells count="58">
    <mergeCell ref="A49:J49"/>
    <mergeCell ref="A50:J50"/>
    <mergeCell ref="A32:D32"/>
    <mergeCell ref="A28:D28"/>
    <mergeCell ref="E31:J33"/>
    <mergeCell ref="A31:D31"/>
    <mergeCell ref="A33:D33"/>
    <mergeCell ref="E28:J29"/>
    <mergeCell ref="A51:J51"/>
    <mergeCell ref="A45:J45"/>
    <mergeCell ref="A46:J46"/>
    <mergeCell ref="A47:J47"/>
    <mergeCell ref="A48:J48"/>
    <mergeCell ref="I5:J5"/>
    <mergeCell ref="A9:J9"/>
    <mergeCell ref="A10:J10"/>
    <mergeCell ref="C5:D5"/>
    <mergeCell ref="A11:J11"/>
    <mergeCell ref="H6:J6"/>
    <mergeCell ref="A41:J41"/>
    <mergeCell ref="E26:J26"/>
    <mergeCell ref="A19:C19"/>
    <mergeCell ref="A18:C18"/>
    <mergeCell ref="A29:D29"/>
    <mergeCell ref="A24:D24"/>
    <mergeCell ref="A25:D25"/>
    <mergeCell ref="A26:D26"/>
    <mergeCell ref="A22:C22"/>
    <mergeCell ref="H22:I22"/>
    <mergeCell ref="D17:H19"/>
    <mergeCell ref="D21:H21"/>
    <mergeCell ref="H13:I13"/>
    <mergeCell ref="B6:D6"/>
    <mergeCell ref="A4:B4"/>
    <mergeCell ref="C4:D4"/>
    <mergeCell ref="A21:C21"/>
    <mergeCell ref="A17:C17"/>
    <mergeCell ref="G5:H5"/>
    <mergeCell ref="A53:J53"/>
    <mergeCell ref="A37:J37"/>
    <mergeCell ref="A35:J35"/>
    <mergeCell ref="A38:J38"/>
    <mergeCell ref="A40:J40"/>
    <mergeCell ref="A52:J52"/>
    <mergeCell ref="A43:J43"/>
    <mergeCell ref="A42:J42"/>
    <mergeCell ref="A44:J44"/>
    <mergeCell ref="A39:J39"/>
    <mergeCell ref="D14:G14"/>
    <mergeCell ref="G1:J1"/>
    <mergeCell ref="A1:D1"/>
    <mergeCell ref="A2:D2"/>
    <mergeCell ref="A3:D3"/>
    <mergeCell ref="G2:J2"/>
    <mergeCell ref="G3:J3"/>
    <mergeCell ref="A5:B5"/>
    <mergeCell ref="G4:H4"/>
    <mergeCell ref="I4:J4"/>
  </mergeCells>
  <printOptions horizontalCentered="1"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D2" sqref="D2"/>
    </sheetView>
  </sheetViews>
  <sheetFormatPr defaultColWidth="12.75390625" defaultRowHeight="12.75"/>
  <cols>
    <col min="1" max="1" width="4.875" style="1" customWidth="1"/>
    <col min="2" max="3" width="23.00390625" style="1" customWidth="1"/>
    <col min="4" max="4" width="36.125" style="1" customWidth="1"/>
    <col min="5" max="5" width="28.875" style="1" customWidth="1"/>
    <col min="6" max="16384" width="12.75390625" style="1" customWidth="1"/>
  </cols>
  <sheetData>
    <row r="1" spans="2:5" ht="15">
      <c r="B1" s="127" t="s">
        <v>41</v>
      </c>
      <c r="C1" s="127"/>
      <c r="D1" s="127"/>
      <c r="E1" s="127"/>
    </row>
    <row r="2" spans="2:6" ht="15">
      <c r="B2" s="30"/>
      <c r="C2" s="31" t="s">
        <v>42</v>
      </c>
      <c r="D2" s="98">
        <v>42551</v>
      </c>
      <c r="E2" s="32"/>
      <c r="F2" s="33"/>
    </row>
    <row r="3" spans="2:5" ht="13.5" customHeight="1">
      <c r="B3" s="30"/>
      <c r="C3" s="30"/>
      <c r="D3" s="34" t="s">
        <v>43</v>
      </c>
      <c r="E3" s="30"/>
    </row>
    <row r="4" spans="2:5" ht="15">
      <c r="B4" s="35" t="s">
        <v>44</v>
      </c>
      <c r="C4" s="36"/>
      <c r="D4" s="36"/>
      <c r="E4" s="36"/>
    </row>
    <row r="5" spans="1:5" ht="15" customHeight="1">
      <c r="A5" s="128" t="s">
        <v>45</v>
      </c>
      <c r="B5" s="129" t="s">
        <v>46</v>
      </c>
      <c r="C5" s="130"/>
      <c r="D5" s="131"/>
      <c r="E5" s="128" t="s">
        <v>47</v>
      </c>
    </row>
    <row r="6" spans="1:5" ht="15" customHeight="1">
      <c r="A6" s="128"/>
      <c r="B6" s="132"/>
      <c r="C6" s="133"/>
      <c r="D6" s="134"/>
      <c r="E6" s="128"/>
    </row>
    <row r="7" spans="1:5" ht="36" customHeight="1">
      <c r="A7" s="128"/>
      <c r="B7" s="135"/>
      <c r="C7" s="136"/>
      <c r="D7" s="137"/>
      <c r="E7" s="128"/>
    </row>
    <row r="8" spans="1:5" ht="17.25" customHeight="1">
      <c r="A8" s="37">
        <v>1</v>
      </c>
      <c r="B8" s="138">
        <v>2</v>
      </c>
      <c r="C8" s="139"/>
      <c r="D8" s="140"/>
      <c r="E8" s="37">
        <v>3</v>
      </c>
    </row>
    <row r="9" spans="1:5" s="40" customFormat="1" ht="15">
      <c r="A9" s="38" t="s">
        <v>48</v>
      </c>
      <c r="B9" s="141" t="s">
        <v>49</v>
      </c>
      <c r="C9" s="142"/>
      <c r="D9" s="143"/>
      <c r="E9" s="39">
        <v>302464.63</v>
      </c>
    </row>
    <row r="10" spans="1:5" ht="15">
      <c r="A10" s="38"/>
      <c r="B10" s="144" t="s">
        <v>50</v>
      </c>
      <c r="C10" s="145"/>
      <c r="D10" s="146"/>
      <c r="E10" s="41"/>
    </row>
    <row r="11" spans="1:5" ht="15">
      <c r="A11" s="38" t="s">
        <v>51</v>
      </c>
      <c r="B11" s="147" t="s">
        <v>52</v>
      </c>
      <c r="C11" s="148"/>
      <c r="D11" s="149"/>
      <c r="E11" s="39">
        <v>28611.38</v>
      </c>
    </row>
    <row r="12" spans="1:5" ht="15">
      <c r="A12" s="38"/>
      <c r="B12" s="150" t="s">
        <v>53</v>
      </c>
      <c r="C12" s="151"/>
      <c r="D12" s="152"/>
      <c r="E12" s="39"/>
    </row>
    <row r="13" spans="1:5" ht="15">
      <c r="A13" s="38" t="s">
        <v>54</v>
      </c>
      <c r="B13" s="147" t="s">
        <v>55</v>
      </c>
      <c r="C13" s="148"/>
      <c r="D13" s="149"/>
      <c r="E13" s="39">
        <v>8210.94</v>
      </c>
    </row>
    <row r="14" spans="1:5" ht="15">
      <c r="A14" s="38" t="s">
        <v>56</v>
      </c>
      <c r="B14" s="147" t="s">
        <v>57</v>
      </c>
      <c r="C14" s="148"/>
      <c r="D14" s="149"/>
      <c r="E14" s="39">
        <v>272525.33</v>
      </c>
    </row>
    <row r="15" spans="1:5" ht="15">
      <c r="A15" s="38"/>
      <c r="B15" s="150" t="s">
        <v>53</v>
      </c>
      <c r="C15" s="151"/>
      <c r="D15" s="152"/>
      <c r="E15" s="39"/>
    </row>
    <row r="16" spans="1:5" ht="15">
      <c r="A16" s="38" t="s">
        <v>58</v>
      </c>
      <c r="B16" s="147" t="s">
        <v>59</v>
      </c>
      <c r="C16" s="148"/>
      <c r="D16" s="149"/>
      <c r="E16" s="39">
        <v>62953.75</v>
      </c>
    </row>
    <row r="17" spans="1:5" s="40" customFormat="1" ht="14.25">
      <c r="A17" s="42" t="s">
        <v>60</v>
      </c>
      <c r="B17" s="141" t="s">
        <v>61</v>
      </c>
      <c r="C17" s="142"/>
      <c r="D17" s="143"/>
      <c r="E17" s="41">
        <v>-141535.17</v>
      </c>
    </row>
    <row r="18" spans="1:5" ht="15">
      <c r="A18" s="38"/>
      <c r="B18" s="147" t="s">
        <v>50</v>
      </c>
      <c r="C18" s="148"/>
      <c r="D18" s="149"/>
      <c r="E18" s="39"/>
    </row>
    <row r="19" spans="1:5" ht="15">
      <c r="A19" s="38" t="s">
        <v>62</v>
      </c>
      <c r="B19" s="147" t="s">
        <v>63</v>
      </c>
      <c r="C19" s="148"/>
      <c r="D19" s="149"/>
      <c r="E19" s="39">
        <v>21580.11</v>
      </c>
    </row>
    <row r="20" spans="1:5" ht="15">
      <c r="A20" s="38"/>
      <c r="B20" s="147" t="s">
        <v>53</v>
      </c>
      <c r="C20" s="148"/>
      <c r="D20" s="149"/>
      <c r="E20" s="39"/>
    </row>
    <row r="21" spans="1:5" ht="15">
      <c r="A21" s="38" t="s">
        <v>64</v>
      </c>
      <c r="B21" s="147" t="s">
        <v>65</v>
      </c>
      <c r="C21" s="148"/>
      <c r="D21" s="149"/>
      <c r="E21" s="39">
        <v>21527.61</v>
      </c>
    </row>
    <row r="22" spans="1:5" ht="15">
      <c r="A22" s="38" t="s">
        <v>66</v>
      </c>
      <c r="B22" s="147" t="s">
        <v>67</v>
      </c>
      <c r="C22" s="148"/>
      <c r="D22" s="149"/>
      <c r="E22" s="39"/>
    </row>
    <row r="23" spans="1:5" ht="15">
      <c r="A23" s="38" t="s">
        <v>68</v>
      </c>
      <c r="B23" s="147" t="s">
        <v>69</v>
      </c>
      <c r="C23" s="148"/>
      <c r="D23" s="149"/>
      <c r="E23" s="39"/>
    </row>
    <row r="24" spans="1:5" ht="15">
      <c r="A24" s="38" t="s">
        <v>70</v>
      </c>
      <c r="B24" s="147" t="s">
        <v>71</v>
      </c>
      <c r="C24" s="148"/>
      <c r="D24" s="149"/>
      <c r="E24" s="39">
        <v>3749.75</v>
      </c>
    </row>
    <row r="25" spans="1:5" ht="15">
      <c r="A25" s="38" t="s">
        <v>72</v>
      </c>
      <c r="B25" s="147" t="s">
        <v>73</v>
      </c>
      <c r="C25" s="148"/>
      <c r="D25" s="149"/>
      <c r="E25" s="39">
        <v>449.27</v>
      </c>
    </row>
    <row r="26" spans="1:5" s="40" customFormat="1" ht="14.25">
      <c r="A26" s="42" t="s">
        <v>74</v>
      </c>
      <c r="B26" s="141" t="s">
        <v>75</v>
      </c>
      <c r="C26" s="142"/>
      <c r="D26" s="143"/>
      <c r="E26" s="41">
        <v>15221.05</v>
      </c>
    </row>
    <row r="27" spans="1:5" ht="15">
      <c r="A27" s="38"/>
      <c r="B27" s="147" t="s">
        <v>50</v>
      </c>
      <c r="C27" s="148"/>
      <c r="D27" s="149"/>
      <c r="E27" s="39"/>
    </row>
    <row r="28" spans="1:5" ht="15">
      <c r="A28" s="38" t="s">
        <v>76</v>
      </c>
      <c r="B28" s="147" t="s">
        <v>77</v>
      </c>
      <c r="C28" s="148"/>
      <c r="D28" s="149"/>
      <c r="E28" s="39"/>
    </row>
    <row r="29" spans="1:5" ht="15">
      <c r="A29" s="38" t="s">
        <v>78</v>
      </c>
      <c r="B29" s="147" t="s">
        <v>79</v>
      </c>
      <c r="C29" s="148"/>
      <c r="D29" s="149"/>
      <c r="E29" s="39">
        <v>15221.05</v>
      </c>
    </row>
    <row r="30" spans="1:5" ht="15">
      <c r="A30" s="38"/>
      <c r="B30" s="147" t="s">
        <v>53</v>
      </c>
      <c r="C30" s="148"/>
      <c r="D30" s="149"/>
      <c r="E30" s="39"/>
    </row>
    <row r="31" spans="1:5" ht="15">
      <c r="A31" s="38" t="s">
        <v>80</v>
      </c>
      <c r="B31" s="147" t="s">
        <v>81</v>
      </c>
      <c r="C31" s="148"/>
      <c r="D31" s="149"/>
      <c r="E31" s="39"/>
    </row>
    <row r="32" ht="15">
      <c r="E32" s="4"/>
    </row>
    <row r="33" spans="2:5" ht="15">
      <c r="B33" s="153" t="s">
        <v>82</v>
      </c>
      <c r="C33" s="153"/>
      <c r="D33" s="43"/>
      <c r="E33" s="4"/>
    </row>
    <row r="34" spans="2:5" ht="15">
      <c r="B34" s="153" t="s">
        <v>11</v>
      </c>
      <c r="C34" s="153"/>
      <c r="D34" s="43"/>
      <c r="E34" s="4"/>
    </row>
    <row r="35" spans="2:5" ht="15">
      <c r="B35" s="43" t="s">
        <v>83</v>
      </c>
      <c r="C35" s="43"/>
      <c r="D35" s="44"/>
      <c r="E35" s="44" t="s">
        <v>84</v>
      </c>
    </row>
    <row r="36" spans="2:5" ht="15">
      <c r="B36" s="45"/>
      <c r="C36" s="45"/>
      <c r="D36" s="46" t="s">
        <v>21</v>
      </c>
      <c r="E36" s="47" t="s">
        <v>20</v>
      </c>
    </row>
    <row r="37" spans="2:5" ht="15">
      <c r="B37" s="153" t="s">
        <v>85</v>
      </c>
      <c r="C37" s="153"/>
      <c r="D37" s="43"/>
      <c r="E37" s="48"/>
    </row>
    <row r="38" spans="2:5" ht="15">
      <c r="B38" s="153" t="s">
        <v>86</v>
      </c>
      <c r="C38" s="153"/>
      <c r="D38" s="43"/>
      <c r="E38" s="48"/>
    </row>
    <row r="39" spans="2:5" ht="15">
      <c r="B39" s="153" t="s">
        <v>11</v>
      </c>
      <c r="C39" s="153"/>
      <c r="D39" s="44"/>
      <c r="E39" s="44"/>
    </row>
    <row r="40" spans="2:5" ht="15">
      <c r="B40" s="45"/>
      <c r="C40" s="45"/>
      <c r="D40" s="46" t="s">
        <v>21</v>
      </c>
      <c r="E40" s="47" t="s">
        <v>20</v>
      </c>
    </row>
    <row r="41" spans="2:5" ht="15">
      <c r="B41" s="153" t="s">
        <v>212</v>
      </c>
      <c r="C41" s="153"/>
      <c r="D41" s="43"/>
      <c r="E41" s="48"/>
    </row>
    <row r="42" spans="2:5" ht="15">
      <c r="B42" s="153" t="s">
        <v>11</v>
      </c>
      <c r="C42" s="153"/>
      <c r="D42" s="44"/>
      <c r="E42" s="44" t="s">
        <v>210</v>
      </c>
    </row>
    <row r="43" spans="2:5" ht="15">
      <c r="B43" s="43"/>
      <c r="C43" s="43"/>
      <c r="D43" s="46" t="s">
        <v>21</v>
      </c>
      <c r="E43" s="47" t="s">
        <v>20</v>
      </c>
    </row>
    <row r="44" spans="2:5" ht="18" customHeight="1">
      <c r="B44" s="49" t="s">
        <v>87</v>
      </c>
      <c r="C44" s="49"/>
      <c r="D44" s="44"/>
      <c r="E44" s="44"/>
    </row>
    <row r="45" spans="2:5" ht="15">
      <c r="B45" s="45"/>
      <c r="C45" s="45"/>
      <c r="D45" s="46" t="s">
        <v>21</v>
      </c>
      <c r="E45" s="47" t="s">
        <v>20</v>
      </c>
    </row>
    <row r="46" spans="2:5" ht="15">
      <c r="B46" s="50" t="s">
        <v>88</v>
      </c>
      <c r="C46" s="51"/>
      <c r="D46" s="49"/>
      <c r="E46" s="10"/>
    </row>
    <row r="47" spans="2:5" ht="15">
      <c r="B47" s="52"/>
      <c r="C47" s="52"/>
      <c r="D47" s="52"/>
      <c r="E47" s="52"/>
    </row>
    <row r="48" spans="2:5" ht="15">
      <c r="B48" s="154" t="s">
        <v>208</v>
      </c>
      <c r="C48" s="154"/>
      <c r="D48" s="53"/>
      <c r="E48" s="52"/>
    </row>
  </sheetData>
  <sheetProtection/>
  <mergeCells count="36">
    <mergeCell ref="B37:C37"/>
    <mergeCell ref="B38:C38"/>
    <mergeCell ref="B39:C39"/>
    <mergeCell ref="B41:C41"/>
    <mergeCell ref="B42:C42"/>
    <mergeCell ref="B48:C48"/>
    <mergeCell ref="B28:D28"/>
    <mergeCell ref="B29:D29"/>
    <mergeCell ref="B30:D30"/>
    <mergeCell ref="B31:D31"/>
    <mergeCell ref="B33:C33"/>
    <mergeCell ref="B34:C34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B1:E1"/>
    <mergeCell ref="A5:A7"/>
    <mergeCell ref="B5:D7"/>
    <mergeCell ref="E5:E7"/>
    <mergeCell ref="B8:D8"/>
    <mergeCell ref="B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0"/>
  <sheetViews>
    <sheetView zoomScale="75" zoomScaleNormal="75" zoomScalePageLayoutView="0" workbookViewId="0" topLeftCell="A1">
      <pane xSplit="3" ySplit="9" topLeftCell="D9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4" sqref="A104"/>
    </sheetView>
  </sheetViews>
  <sheetFormatPr defaultColWidth="12.75390625" defaultRowHeight="12.75"/>
  <cols>
    <col min="1" max="1" width="46.625" style="1" customWidth="1"/>
    <col min="2" max="3" width="13.375" style="1" customWidth="1"/>
    <col min="4" max="4" width="18.625" style="1" customWidth="1"/>
    <col min="5" max="7" width="14.875" style="1" customWidth="1"/>
    <col min="8" max="8" width="18.875" style="1" customWidth="1"/>
    <col min="9" max="10" width="15.00390625" style="1" customWidth="1"/>
    <col min="11" max="18" width="14.875" style="1" customWidth="1"/>
    <col min="19" max="19" width="24.75390625" style="1" customWidth="1"/>
    <col min="20" max="20" width="12.375" style="1" customWidth="1"/>
    <col min="21" max="21" width="17.75390625" style="1" customWidth="1"/>
    <col min="22" max="22" width="14.875" style="1" customWidth="1"/>
    <col min="23" max="16384" width="12.75390625" style="1" customWidth="1"/>
  </cols>
  <sheetData>
    <row r="1" spans="1:22" s="40" customFormat="1" ht="15" customHeight="1">
      <c r="A1" s="188" t="s">
        <v>204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2" s="40" customFormat="1" ht="1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ht="15.75">
      <c r="A3" s="97"/>
      <c r="B3" s="97"/>
      <c r="C3" s="97"/>
      <c r="D3" s="97"/>
      <c r="E3" s="97"/>
      <c r="F3" s="170" t="s">
        <v>37</v>
      </c>
      <c r="G3" s="170"/>
      <c r="H3" s="170"/>
      <c r="I3" s="170"/>
      <c r="J3" s="170"/>
      <c r="K3" s="170"/>
      <c r="L3" s="170"/>
      <c r="M3" s="170"/>
      <c r="N3" s="170"/>
      <c r="O3" s="170"/>
      <c r="P3" s="97"/>
      <c r="Q3" s="97"/>
      <c r="R3" s="97"/>
      <c r="S3" s="97"/>
      <c r="T3" s="97"/>
      <c r="U3" s="97"/>
      <c r="V3" s="97"/>
    </row>
    <row r="4" spans="1:22" ht="27.75" customHeight="1">
      <c r="A4" s="96" t="s">
        <v>203</v>
      </c>
      <c r="B4" s="43"/>
      <c r="C4" s="43"/>
      <c r="D4" s="43"/>
      <c r="E4" s="43"/>
      <c r="F4" s="94"/>
      <c r="G4" s="94"/>
      <c r="H4" s="94"/>
      <c r="I4" s="95" t="s">
        <v>42</v>
      </c>
      <c r="J4" s="181">
        <v>42551</v>
      </c>
      <c r="K4" s="182"/>
      <c r="L4" s="94"/>
      <c r="M4" s="94"/>
      <c r="N4" s="94"/>
      <c r="O4" s="94"/>
      <c r="P4" s="43"/>
      <c r="Q4" s="43"/>
      <c r="R4" s="43"/>
      <c r="S4" s="43"/>
      <c r="T4" s="43"/>
      <c r="U4" s="43"/>
      <c r="V4" s="43"/>
    </row>
    <row r="5" spans="1:24" s="52" customFormat="1" ht="14.25" customHeight="1">
      <c r="A5" s="189" t="s">
        <v>46</v>
      </c>
      <c r="B5" s="183" t="s">
        <v>202</v>
      </c>
      <c r="C5" s="183" t="s">
        <v>201</v>
      </c>
      <c r="D5" s="194" t="s">
        <v>200</v>
      </c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6" t="s">
        <v>199</v>
      </c>
      <c r="X5" s="196"/>
    </row>
    <row r="6" spans="1:24" s="52" customFormat="1" ht="14.25" customHeight="1">
      <c r="A6" s="190"/>
      <c r="B6" s="192"/>
      <c r="C6" s="184"/>
      <c r="D6" s="194" t="s">
        <v>198</v>
      </c>
      <c r="E6" s="197" t="s">
        <v>185</v>
      </c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93"/>
      <c r="W6" s="194" t="s">
        <v>197</v>
      </c>
      <c r="X6" s="194" t="s">
        <v>196</v>
      </c>
    </row>
    <row r="7" spans="1:24" s="52" customFormat="1" ht="12.75" customHeight="1">
      <c r="A7" s="190"/>
      <c r="B7" s="192"/>
      <c r="C7" s="184"/>
      <c r="D7" s="194"/>
      <c r="E7" s="199" t="s">
        <v>195</v>
      </c>
      <c r="F7" s="200" t="s">
        <v>194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1" t="s">
        <v>193</v>
      </c>
      <c r="W7" s="194"/>
      <c r="X7" s="194"/>
    </row>
    <row r="8" spans="1:24" s="52" customFormat="1" ht="12.75" customHeight="1">
      <c r="A8" s="190"/>
      <c r="B8" s="192"/>
      <c r="C8" s="184"/>
      <c r="D8" s="194"/>
      <c r="E8" s="199"/>
      <c r="F8" s="199" t="s">
        <v>192</v>
      </c>
      <c r="G8" s="204" t="s">
        <v>191</v>
      </c>
      <c r="H8" s="176" t="s">
        <v>190</v>
      </c>
      <c r="I8" s="176" t="s">
        <v>189</v>
      </c>
      <c r="J8" s="176" t="s">
        <v>188</v>
      </c>
      <c r="K8" s="176" t="s">
        <v>187</v>
      </c>
      <c r="L8" s="176" t="s">
        <v>186</v>
      </c>
      <c r="M8" s="178" t="s">
        <v>185</v>
      </c>
      <c r="N8" s="179"/>
      <c r="O8" s="179"/>
      <c r="P8" s="179"/>
      <c r="Q8" s="179"/>
      <c r="R8" s="179"/>
      <c r="S8" s="179"/>
      <c r="T8" s="179"/>
      <c r="U8" s="180"/>
      <c r="V8" s="202"/>
      <c r="W8" s="194"/>
      <c r="X8" s="194"/>
    </row>
    <row r="9" spans="1:24" s="52" customFormat="1" ht="163.5" customHeight="1">
      <c r="A9" s="191"/>
      <c r="B9" s="193"/>
      <c r="C9" s="185"/>
      <c r="D9" s="194"/>
      <c r="E9" s="199"/>
      <c r="F9" s="203"/>
      <c r="G9" s="205"/>
      <c r="H9" s="195"/>
      <c r="I9" s="177"/>
      <c r="J9" s="177"/>
      <c r="K9" s="177"/>
      <c r="L9" s="177"/>
      <c r="M9" s="91" t="s">
        <v>173</v>
      </c>
      <c r="N9" s="91" t="s">
        <v>184</v>
      </c>
      <c r="O9" s="91" t="s">
        <v>183</v>
      </c>
      <c r="P9" s="92" t="s">
        <v>182</v>
      </c>
      <c r="Q9" s="92" t="s">
        <v>181</v>
      </c>
      <c r="R9" s="91" t="s">
        <v>180</v>
      </c>
      <c r="S9" s="91" t="s">
        <v>179</v>
      </c>
      <c r="T9" s="91" t="s">
        <v>178</v>
      </c>
      <c r="U9" s="91" t="s">
        <v>177</v>
      </c>
      <c r="V9" s="177"/>
      <c r="W9" s="194"/>
      <c r="X9" s="194"/>
    </row>
    <row r="10" spans="1:24" ht="15">
      <c r="A10" s="72" t="s">
        <v>176</v>
      </c>
      <c r="B10" s="70" t="s">
        <v>175</v>
      </c>
      <c r="C10" s="70"/>
      <c r="D10" s="69">
        <f>E10+V10</f>
        <v>21580108.380000003</v>
      </c>
      <c r="E10" s="79">
        <f>F10+G10+H10+I10+J10+K10+L10</f>
        <v>21527607.03</v>
      </c>
      <c r="F10" s="39"/>
      <c r="G10" s="39">
        <v>6758370</v>
      </c>
      <c r="H10" s="39"/>
      <c r="I10" s="39"/>
      <c r="J10" s="39"/>
      <c r="K10" s="78">
        <v>14598942.99</v>
      </c>
      <c r="L10" s="79">
        <f>M10+N10+O10+P10+Q10+R10+S10+T10+U10</f>
        <v>170294.04</v>
      </c>
      <c r="M10" s="39"/>
      <c r="N10" s="39">
        <v>170294.04</v>
      </c>
      <c r="O10" s="39"/>
      <c r="P10" s="39"/>
      <c r="Q10" s="39"/>
      <c r="R10" s="39"/>
      <c r="S10" s="39"/>
      <c r="T10" s="39"/>
      <c r="U10" s="39"/>
      <c r="V10" s="39">
        <v>52501.35</v>
      </c>
      <c r="W10" s="79">
        <f>D91</f>
        <v>0</v>
      </c>
      <c r="X10" s="79">
        <f>W91</f>
        <v>0</v>
      </c>
    </row>
    <row r="11" spans="1:24" s="43" customFormat="1" ht="15">
      <c r="A11" s="87" t="s">
        <v>174</v>
      </c>
      <c r="B11" s="86" t="s">
        <v>93</v>
      </c>
      <c r="C11" s="86"/>
      <c r="D11" s="85">
        <f>E11+V11</f>
        <v>250058208.46</v>
      </c>
      <c r="E11" s="84">
        <f>F11+G11+H11+I11+J11+K11+L11</f>
        <v>234250653.08</v>
      </c>
      <c r="F11" s="90">
        <f>F16+F14</f>
        <v>0</v>
      </c>
      <c r="G11" s="84">
        <f>G16</f>
        <v>16686</v>
      </c>
      <c r="H11" s="84">
        <f>H16</f>
        <v>0</v>
      </c>
      <c r="I11" s="84">
        <f>I16</f>
        <v>0</v>
      </c>
      <c r="J11" s="84">
        <f>J19</f>
        <v>0</v>
      </c>
      <c r="K11" s="84">
        <f>K14+K16</f>
        <v>165041522.46</v>
      </c>
      <c r="L11" s="84">
        <f>M11+N11+O11+P11+Q11+R11+S11+T11+U11</f>
        <v>69192444.62</v>
      </c>
      <c r="M11" s="84">
        <f>M13</f>
        <v>0</v>
      </c>
      <c r="N11" s="84">
        <f>N14</f>
        <v>68894064.62</v>
      </c>
      <c r="O11" s="84">
        <f>O15</f>
        <v>43500</v>
      </c>
      <c r="P11" s="84">
        <f>P17</f>
        <v>0</v>
      </c>
      <c r="Q11" s="84">
        <f>Q18+Q17</f>
        <v>254880</v>
      </c>
      <c r="R11" s="84">
        <f>R16</f>
        <v>0</v>
      </c>
      <c r="S11" s="84">
        <f>S14</f>
        <v>0</v>
      </c>
      <c r="T11" s="84">
        <f>T14</f>
        <v>0</v>
      </c>
      <c r="U11" s="84">
        <f>U14</f>
        <v>0</v>
      </c>
      <c r="V11" s="84">
        <f>V14+V19</f>
        <v>15807555.38</v>
      </c>
      <c r="W11" s="84">
        <f>SUM(W13:W19)</f>
        <v>227797295</v>
      </c>
      <c r="X11" s="84">
        <f>SUM(X13:X19)</f>
        <v>253079500</v>
      </c>
    </row>
    <row r="12" spans="1:24" s="43" customFormat="1" ht="15">
      <c r="A12" s="72" t="s">
        <v>53</v>
      </c>
      <c r="B12" s="70" t="s">
        <v>93</v>
      </c>
      <c r="C12" s="70"/>
      <c r="D12" s="67" t="s">
        <v>91</v>
      </c>
      <c r="E12" s="67" t="s">
        <v>91</v>
      </c>
      <c r="F12" s="67" t="s">
        <v>91</v>
      </c>
      <c r="G12" s="67" t="s">
        <v>91</v>
      </c>
      <c r="H12" s="67" t="s">
        <v>91</v>
      </c>
      <c r="I12" s="67" t="s">
        <v>91</v>
      </c>
      <c r="J12" s="67" t="s">
        <v>91</v>
      </c>
      <c r="K12" s="67" t="s">
        <v>91</v>
      </c>
      <c r="L12" s="67" t="s">
        <v>91</v>
      </c>
      <c r="M12" s="67" t="s">
        <v>91</v>
      </c>
      <c r="N12" s="67" t="s">
        <v>91</v>
      </c>
      <c r="O12" s="67" t="s">
        <v>91</v>
      </c>
      <c r="P12" s="67" t="s">
        <v>91</v>
      </c>
      <c r="Q12" s="67" t="s">
        <v>91</v>
      </c>
      <c r="R12" s="67" t="s">
        <v>91</v>
      </c>
      <c r="S12" s="67" t="s">
        <v>91</v>
      </c>
      <c r="T12" s="67" t="s">
        <v>92</v>
      </c>
      <c r="U12" s="67" t="s">
        <v>91</v>
      </c>
      <c r="V12" s="67" t="s">
        <v>91</v>
      </c>
      <c r="W12" s="67" t="s">
        <v>91</v>
      </c>
      <c r="X12" s="66" t="s">
        <v>91</v>
      </c>
    </row>
    <row r="13" spans="1:24" s="43" customFormat="1" ht="15">
      <c r="A13" s="72" t="s">
        <v>173</v>
      </c>
      <c r="B13" s="70" t="s">
        <v>172</v>
      </c>
      <c r="C13" s="70"/>
      <c r="D13" s="69">
        <f>E13</f>
        <v>0</v>
      </c>
      <c r="E13" s="79">
        <f>L13</f>
        <v>0</v>
      </c>
      <c r="F13" s="66" t="s">
        <v>91</v>
      </c>
      <c r="G13" s="66" t="s">
        <v>91</v>
      </c>
      <c r="H13" s="66" t="s">
        <v>91</v>
      </c>
      <c r="I13" s="66" t="s">
        <v>91</v>
      </c>
      <c r="J13" s="66" t="s">
        <v>91</v>
      </c>
      <c r="K13" s="66" t="s">
        <v>91</v>
      </c>
      <c r="L13" s="79">
        <f>M13</f>
        <v>0</v>
      </c>
      <c r="M13" s="39"/>
      <c r="N13" s="66" t="s">
        <v>91</v>
      </c>
      <c r="O13" s="66" t="s">
        <v>91</v>
      </c>
      <c r="P13" s="66" t="s">
        <v>91</v>
      </c>
      <c r="Q13" s="66" t="s">
        <v>91</v>
      </c>
      <c r="R13" s="66" t="s">
        <v>91</v>
      </c>
      <c r="S13" s="66" t="s">
        <v>91</v>
      </c>
      <c r="T13" s="66" t="s">
        <v>92</v>
      </c>
      <c r="U13" s="66" t="s">
        <v>91</v>
      </c>
      <c r="V13" s="39"/>
      <c r="W13" s="39"/>
      <c r="X13" s="39"/>
    </row>
    <row r="14" spans="1:24" s="43" customFormat="1" ht="15">
      <c r="A14" s="72" t="s">
        <v>171</v>
      </c>
      <c r="B14" s="70" t="s">
        <v>170</v>
      </c>
      <c r="C14" s="70"/>
      <c r="D14" s="69">
        <f>E14+V14</f>
        <v>249743142.46</v>
      </c>
      <c r="E14" s="79">
        <f>K14+L14+F14</f>
        <v>233935587.08</v>
      </c>
      <c r="F14" s="39">
        <v>0</v>
      </c>
      <c r="G14" s="66" t="s">
        <v>91</v>
      </c>
      <c r="H14" s="66" t="s">
        <v>91</v>
      </c>
      <c r="I14" s="66" t="s">
        <v>91</v>
      </c>
      <c r="J14" s="66" t="s">
        <v>91</v>
      </c>
      <c r="K14" s="78">
        <v>165041522.46</v>
      </c>
      <c r="L14" s="79">
        <f>N14+S14+T14+U14</f>
        <v>68894064.62</v>
      </c>
      <c r="M14" s="66" t="s">
        <v>91</v>
      </c>
      <c r="N14" s="39">
        <v>68894064.62</v>
      </c>
      <c r="O14" s="66" t="s">
        <v>91</v>
      </c>
      <c r="P14" s="66" t="s">
        <v>91</v>
      </c>
      <c r="Q14" s="66" t="s">
        <v>91</v>
      </c>
      <c r="R14" s="66" t="s">
        <v>91</v>
      </c>
      <c r="S14" s="39"/>
      <c r="T14" s="39"/>
      <c r="U14" s="39"/>
      <c r="V14" s="39">
        <v>15807555.38</v>
      </c>
      <c r="W14" s="39">
        <v>227797295</v>
      </c>
      <c r="X14" s="39">
        <v>253079500</v>
      </c>
    </row>
    <row r="15" spans="1:24" s="43" customFormat="1" ht="15">
      <c r="A15" s="72" t="s">
        <v>169</v>
      </c>
      <c r="B15" s="70" t="s">
        <v>168</v>
      </c>
      <c r="C15" s="70"/>
      <c r="D15" s="69">
        <f>E15</f>
        <v>43500</v>
      </c>
      <c r="E15" s="79">
        <f>L15</f>
        <v>43500</v>
      </c>
      <c r="F15" s="66" t="s">
        <v>91</v>
      </c>
      <c r="G15" s="66" t="s">
        <v>91</v>
      </c>
      <c r="H15" s="66" t="s">
        <v>91</v>
      </c>
      <c r="I15" s="66" t="s">
        <v>91</v>
      </c>
      <c r="J15" s="66" t="s">
        <v>91</v>
      </c>
      <c r="K15" s="68" t="s">
        <v>91</v>
      </c>
      <c r="L15" s="79">
        <f>O15</f>
        <v>43500</v>
      </c>
      <c r="M15" s="66" t="s">
        <v>91</v>
      </c>
      <c r="N15" s="66" t="s">
        <v>91</v>
      </c>
      <c r="O15" s="39">
        <v>43500</v>
      </c>
      <c r="P15" s="66" t="s">
        <v>91</v>
      </c>
      <c r="Q15" s="66" t="s">
        <v>91</v>
      </c>
      <c r="R15" s="66" t="s">
        <v>91</v>
      </c>
      <c r="S15" s="66" t="s">
        <v>91</v>
      </c>
      <c r="T15" s="66" t="s">
        <v>92</v>
      </c>
      <c r="U15" s="66" t="s">
        <v>91</v>
      </c>
      <c r="V15" s="66" t="s">
        <v>91</v>
      </c>
      <c r="W15" s="39"/>
      <c r="X15" s="39"/>
    </row>
    <row r="16" spans="1:24" s="43" customFormat="1" ht="15">
      <c r="A16" s="72" t="s">
        <v>167</v>
      </c>
      <c r="B16" s="70" t="s">
        <v>166</v>
      </c>
      <c r="C16" s="70"/>
      <c r="D16" s="69">
        <f>E16</f>
        <v>16686</v>
      </c>
      <c r="E16" s="79">
        <f>F16+G16+H16+I16+K16+L16</f>
        <v>16686</v>
      </c>
      <c r="F16" s="39"/>
      <c r="G16" s="39">
        <v>16686</v>
      </c>
      <c r="H16" s="39"/>
      <c r="I16" s="39"/>
      <c r="J16" s="66" t="s">
        <v>91</v>
      </c>
      <c r="K16" s="78"/>
      <c r="L16" s="79">
        <f>R16</f>
        <v>0</v>
      </c>
      <c r="M16" s="66" t="s">
        <v>91</v>
      </c>
      <c r="N16" s="66" t="s">
        <v>91</v>
      </c>
      <c r="O16" s="66" t="s">
        <v>91</v>
      </c>
      <c r="P16" s="66" t="s">
        <v>91</v>
      </c>
      <c r="Q16" s="66" t="s">
        <v>91</v>
      </c>
      <c r="R16" s="39"/>
      <c r="S16" s="66" t="s">
        <v>91</v>
      </c>
      <c r="T16" s="66" t="s">
        <v>92</v>
      </c>
      <c r="U16" s="66" t="s">
        <v>91</v>
      </c>
      <c r="V16" s="66" t="s">
        <v>91</v>
      </c>
      <c r="W16" s="39"/>
      <c r="X16" s="39"/>
    </row>
    <row r="17" spans="1:24" s="43" customFormat="1" ht="15">
      <c r="A17" s="89" t="s">
        <v>165</v>
      </c>
      <c r="B17" s="88" t="s">
        <v>164</v>
      </c>
      <c r="C17" s="88"/>
      <c r="D17" s="69">
        <f>E17</f>
        <v>254880</v>
      </c>
      <c r="E17" s="79">
        <f>L17</f>
        <v>254880</v>
      </c>
      <c r="F17" s="66" t="s">
        <v>91</v>
      </c>
      <c r="G17" s="66" t="s">
        <v>91</v>
      </c>
      <c r="H17" s="66" t="s">
        <v>91</v>
      </c>
      <c r="I17" s="66" t="s">
        <v>91</v>
      </c>
      <c r="J17" s="66" t="s">
        <v>91</v>
      </c>
      <c r="K17" s="68" t="s">
        <v>91</v>
      </c>
      <c r="L17" s="79">
        <f>P17+Q17</f>
        <v>254880</v>
      </c>
      <c r="M17" s="66" t="s">
        <v>91</v>
      </c>
      <c r="N17" s="66" t="s">
        <v>91</v>
      </c>
      <c r="O17" s="66" t="s">
        <v>91</v>
      </c>
      <c r="P17" s="39"/>
      <c r="Q17" s="39">
        <v>254880</v>
      </c>
      <c r="R17" s="66" t="s">
        <v>91</v>
      </c>
      <c r="S17" s="66" t="s">
        <v>91</v>
      </c>
      <c r="T17" s="66" t="s">
        <v>92</v>
      </c>
      <c r="U17" s="66" t="s">
        <v>91</v>
      </c>
      <c r="V17" s="66" t="s">
        <v>91</v>
      </c>
      <c r="W17" s="39"/>
      <c r="X17" s="39"/>
    </row>
    <row r="18" spans="1:24" s="43" customFormat="1" ht="15">
      <c r="A18" s="72" t="s">
        <v>163</v>
      </c>
      <c r="B18" s="70" t="s">
        <v>162</v>
      </c>
      <c r="C18" s="70"/>
      <c r="D18" s="69">
        <f>E18</f>
        <v>0</v>
      </c>
      <c r="E18" s="79">
        <f>L18</f>
        <v>0</v>
      </c>
      <c r="F18" s="66" t="s">
        <v>91</v>
      </c>
      <c r="G18" s="66" t="s">
        <v>91</v>
      </c>
      <c r="H18" s="66" t="s">
        <v>91</v>
      </c>
      <c r="I18" s="66" t="s">
        <v>91</v>
      </c>
      <c r="J18" s="66" t="s">
        <v>91</v>
      </c>
      <c r="K18" s="68" t="s">
        <v>91</v>
      </c>
      <c r="L18" s="79">
        <f>Q18</f>
        <v>0</v>
      </c>
      <c r="M18" s="66" t="s">
        <v>91</v>
      </c>
      <c r="N18" s="66" t="s">
        <v>91</v>
      </c>
      <c r="O18" s="66" t="s">
        <v>91</v>
      </c>
      <c r="P18" s="66" t="s">
        <v>91</v>
      </c>
      <c r="Q18" s="39"/>
      <c r="R18" s="66" t="s">
        <v>91</v>
      </c>
      <c r="S18" s="66" t="s">
        <v>91</v>
      </c>
      <c r="T18" s="66" t="s">
        <v>92</v>
      </c>
      <c r="U18" s="66" t="s">
        <v>91</v>
      </c>
      <c r="V18" s="66" t="s">
        <v>91</v>
      </c>
      <c r="W18" s="39"/>
      <c r="X18" s="39"/>
    </row>
    <row r="19" spans="1:24" s="43" customFormat="1" ht="15">
      <c r="A19" s="72" t="s">
        <v>161</v>
      </c>
      <c r="B19" s="70" t="s">
        <v>160</v>
      </c>
      <c r="C19" s="70"/>
      <c r="D19" s="69">
        <f>E19+V19</f>
        <v>0</v>
      </c>
      <c r="E19" s="79">
        <f>J19</f>
        <v>0</v>
      </c>
      <c r="F19" s="66" t="s">
        <v>91</v>
      </c>
      <c r="G19" s="66" t="s">
        <v>91</v>
      </c>
      <c r="H19" s="66" t="s">
        <v>91</v>
      </c>
      <c r="I19" s="66" t="s">
        <v>91</v>
      </c>
      <c r="J19" s="39"/>
      <c r="K19" s="68" t="s">
        <v>91</v>
      </c>
      <c r="L19" s="67" t="s">
        <v>91</v>
      </c>
      <c r="M19" s="67" t="s">
        <v>91</v>
      </c>
      <c r="N19" s="67" t="s">
        <v>91</v>
      </c>
      <c r="O19" s="67" t="s">
        <v>91</v>
      </c>
      <c r="P19" s="67" t="s">
        <v>91</v>
      </c>
      <c r="Q19" s="67" t="s">
        <v>91</v>
      </c>
      <c r="R19" s="67" t="s">
        <v>91</v>
      </c>
      <c r="S19" s="67" t="s">
        <v>91</v>
      </c>
      <c r="T19" s="67" t="s">
        <v>92</v>
      </c>
      <c r="U19" s="67" t="s">
        <v>91</v>
      </c>
      <c r="V19" s="39"/>
      <c r="W19" s="39"/>
      <c r="X19" s="39"/>
    </row>
    <row r="20" spans="1:24" s="83" customFormat="1" ht="14.25">
      <c r="A20" s="87" t="s">
        <v>159</v>
      </c>
      <c r="B20" s="86" t="s">
        <v>91</v>
      </c>
      <c r="C20" s="86"/>
      <c r="D20" s="85">
        <f>E20+V20</f>
        <v>271638316.84</v>
      </c>
      <c r="E20" s="84">
        <f>F20+G20+H20+I20+J20+K20+L20</f>
        <v>255778260.10999998</v>
      </c>
      <c r="F20" s="84">
        <f aca="true" t="shared" si="0" ref="F20:M20">F21+F68</f>
        <v>0</v>
      </c>
      <c r="G20" s="84">
        <f t="shared" si="0"/>
        <v>6775056</v>
      </c>
      <c r="H20" s="84">
        <f t="shared" si="0"/>
        <v>0</v>
      </c>
      <c r="I20" s="84">
        <f t="shared" si="0"/>
        <v>0</v>
      </c>
      <c r="J20" s="84">
        <f t="shared" si="0"/>
        <v>0</v>
      </c>
      <c r="K20" s="84">
        <f t="shared" si="0"/>
        <v>179640465.45</v>
      </c>
      <c r="L20" s="84">
        <f t="shared" si="0"/>
        <v>69362738.66</v>
      </c>
      <c r="M20" s="173">
        <f t="shared" si="0"/>
        <v>69362738.66</v>
      </c>
      <c r="N20" s="174"/>
      <c r="O20" s="174"/>
      <c r="P20" s="174"/>
      <c r="Q20" s="175"/>
      <c r="R20" s="84">
        <f aca="true" t="shared" si="1" ref="R20:X20">R21+R68</f>
        <v>0</v>
      </c>
      <c r="S20" s="84">
        <f t="shared" si="1"/>
        <v>0</v>
      </c>
      <c r="T20" s="84">
        <f t="shared" si="1"/>
        <v>0</v>
      </c>
      <c r="U20" s="84">
        <f t="shared" si="1"/>
        <v>0</v>
      </c>
      <c r="V20" s="84">
        <f t="shared" si="1"/>
        <v>15860056.73</v>
      </c>
      <c r="W20" s="84">
        <f t="shared" si="1"/>
        <v>227797295</v>
      </c>
      <c r="X20" s="84">
        <f t="shared" si="1"/>
        <v>253079500</v>
      </c>
    </row>
    <row r="21" spans="1:24" s="43" customFormat="1" ht="15">
      <c r="A21" s="72" t="s">
        <v>158</v>
      </c>
      <c r="B21" s="70" t="s">
        <v>157</v>
      </c>
      <c r="C21" s="70"/>
      <c r="D21" s="69">
        <f>E21+V21</f>
        <v>182656488.54999998</v>
      </c>
      <c r="E21" s="79">
        <f>F21+G21+H21+I21+J21+K21+L21</f>
        <v>179771431.82</v>
      </c>
      <c r="F21" s="79">
        <f aca="true" t="shared" si="2" ref="F21:K21">F23+F28+F48+F49+F58</f>
        <v>0</v>
      </c>
      <c r="G21" s="79">
        <f t="shared" si="2"/>
        <v>16686</v>
      </c>
      <c r="H21" s="79">
        <f t="shared" si="2"/>
        <v>0</v>
      </c>
      <c r="I21" s="79">
        <f t="shared" si="2"/>
        <v>0</v>
      </c>
      <c r="J21" s="79">
        <f t="shared" si="2"/>
        <v>0</v>
      </c>
      <c r="K21" s="79">
        <f t="shared" si="2"/>
        <v>122901609.82</v>
      </c>
      <c r="L21" s="79">
        <f>M21+R21+S21+T21+U21</f>
        <v>56853136</v>
      </c>
      <c r="M21" s="158">
        <f>M23+M28+M48+M49+M58</f>
        <v>56853136</v>
      </c>
      <c r="N21" s="171"/>
      <c r="O21" s="171"/>
      <c r="P21" s="171"/>
      <c r="Q21" s="172"/>
      <c r="R21" s="79">
        <f aca="true" t="shared" si="3" ref="R21:X21">R23+R28+R48+R49+R58</f>
        <v>0</v>
      </c>
      <c r="S21" s="79">
        <f t="shared" si="3"/>
        <v>0</v>
      </c>
      <c r="T21" s="79">
        <f t="shared" si="3"/>
        <v>0</v>
      </c>
      <c r="U21" s="79">
        <f t="shared" si="3"/>
        <v>0</v>
      </c>
      <c r="V21" s="79">
        <f t="shared" si="3"/>
        <v>2885056.73</v>
      </c>
      <c r="W21" s="79">
        <f t="shared" si="3"/>
        <v>164901150</v>
      </c>
      <c r="X21" s="79">
        <f t="shared" si="3"/>
        <v>185437100</v>
      </c>
    </row>
    <row r="22" spans="1:24" s="43" customFormat="1" ht="15">
      <c r="A22" s="72" t="s">
        <v>53</v>
      </c>
      <c r="B22" s="70"/>
      <c r="C22" s="70"/>
      <c r="D22" s="67" t="s">
        <v>91</v>
      </c>
      <c r="E22" s="67" t="s">
        <v>91</v>
      </c>
      <c r="F22" s="67" t="s">
        <v>91</v>
      </c>
      <c r="G22" s="67" t="s">
        <v>91</v>
      </c>
      <c r="H22" s="67" t="s">
        <v>91</v>
      </c>
      <c r="I22" s="67" t="s">
        <v>91</v>
      </c>
      <c r="J22" s="67" t="s">
        <v>91</v>
      </c>
      <c r="K22" s="67" t="s">
        <v>91</v>
      </c>
      <c r="L22" s="67" t="s">
        <v>91</v>
      </c>
      <c r="M22" s="155" t="s">
        <v>91</v>
      </c>
      <c r="N22" s="156"/>
      <c r="O22" s="156"/>
      <c r="P22" s="156"/>
      <c r="Q22" s="157"/>
      <c r="R22" s="67" t="s">
        <v>91</v>
      </c>
      <c r="S22" s="67" t="s">
        <v>91</v>
      </c>
      <c r="T22" s="67" t="s">
        <v>92</v>
      </c>
      <c r="U22" s="67" t="s">
        <v>91</v>
      </c>
      <c r="V22" s="67" t="s">
        <v>91</v>
      </c>
      <c r="W22" s="67" t="s">
        <v>91</v>
      </c>
      <c r="X22" s="66" t="s">
        <v>91</v>
      </c>
    </row>
    <row r="23" spans="1:24" s="43" customFormat="1" ht="30">
      <c r="A23" s="72" t="s">
        <v>156</v>
      </c>
      <c r="B23" s="70">
        <v>210</v>
      </c>
      <c r="C23" s="70"/>
      <c r="D23" s="69">
        <f>E23+V23</f>
        <v>153864061.41</v>
      </c>
      <c r="E23" s="79">
        <f>F23+G23+H23+I23+J23+K23+L23</f>
        <v>153594061.41</v>
      </c>
      <c r="F23" s="79">
        <f aca="true" t="shared" si="4" ref="F23:K23">SUM(F25:F27)</f>
        <v>0</v>
      </c>
      <c r="G23" s="79">
        <f t="shared" si="4"/>
        <v>0</v>
      </c>
      <c r="H23" s="79">
        <f t="shared" si="4"/>
        <v>0</v>
      </c>
      <c r="I23" s="79">
        <f t="shared" si="4"/>
        <v>0</v>
      </c>
      <c r="J23" s="79">
        <f t="shared" si="4"/>
        <v>0</v>
      </c>
      <c r="K23" s="82">
        <f t="shared" si="4"/>
        <v>101150061.41</v>
      </c>
      <c r="L23" s="79">
        <f>M23+R23+S23+T23+U23</f>
        <v>52444000</v>
      </c>
      <c r="M23" s="158">
        <f>SUM(M25:M27)</f>
        <v>52444000</v>
      </c>
      <c r="N23" s="159"/>
      <c r="O23" s="159"/>
      <c r="P23" s="159"/>
      <c r="Q23" s="160"/>
      <c r="R23" s="79">
        <f aca="true" t="shared" si="5" ref="R23:X23">SUM(R25:R27)</f>
        <v>0</v>
      </c>
      <c r="S23" s="79">
        <f t="shared" si="5"/>
        <v>0</v>
      </c>
      <c r="T23" s="79">
        <f t="shared" si="5"/>
        <v>0</v>
      </c>
      <c r="U23" s="79">
        <f t="shared" si="5"/>
        <v>0</v>
      </c>
      <c r="V23" s="82">
        <f t="shared" si="5"/>
        <v>270000</v>
      </c>
      <c r="W23" s="79">
        <f t="shared" si="5"/>
        <v>134123100</v>
      </c>
      <c r="X23" s="82">
        <f t="shared" si="5"/>
        <v>152055100</v>
      </c>
    </row>
    <row r="24" spans="1:24" s="43" customFormat="1" ht="15">
      <c r="A24" s="72" t="s">
        <v>50</v>
      </c>
      <c r="B24" s="70"/>
      <c r="C24" s="70"/>
      <c r="D24" s="67" t="s">
        <v>91</v>
      </c>
      <c r="E24" s="67" t="s">
        <v>91</v>
      </c>
      <c r="F24" s="67" t="s">
        <v>91</v>
      </c>
      <c r="G24" s="67" t="s">
        <v>91</v>
      </c>
      <c r="H24" s="67" t="s">
        <v>91</v>
      </c>
      <c r="I24" s="67" t="s">
        <v>91</v>
      </c>
      <c r="J24" s="67" t="s">
        <v>91</v>
      </c>
      <c r="K24" s="67" t="s">
        <v>91</v>
      </c>
      <c r="L24" s="67" t="s">
        <v>91</v>
      </c>
      <c r="M24" s="155" t="s">
        <v>91</v>
      </c>
      <c r="N24" s="156"/>
      <c r="O24" s="156"/>
      <c r="P24" s="156"/>
      <c r="Q24" s="157"/>
      <c r="R24" s="67" t="s">
        <v>91</v>
      </c>
      <c r="S24" s="67" t="s">
        <v>91</v>
      </c>
      <c r="T24" s="67" t="s">
        <v>92</v>
      </c>
      <c r="U24" s="67" t="s">
        <v>91</v>
      </c>
      <c r="V24" s="67" t="s">
        <v>91</v>
      </c>
      <c r="W24" s="67" t="s">
        <v>91</v>
      </c>
      <c r="X24" s="66" t="s">
        <v>91</v>
      </c>
    </row>
    <row r="25" spans="1:24" s="43" customFormat="1" ht="15">
      <c r="A25" s="72" t="s">
        <v>155</v>
      </c>
      <c r="B25" s="70">
        <v>211</v>
      </c>
      <c r="C25" s="70" t="s">
        <v>154</v>
      </c>
      <c r="D25" s="69">
        <f>E25+V25</f>
        <v>117755000</v>
      </c>
      <c r="E25" s="79">
        <f>F25+G25+H25+I25+J25+K25+L25</f>
        <v>117755000</v>
      </c>
      <c r="F25" s="39"/>
      <c r="G25" s="39"/>
      <c r="H25" s="39"/>
      <c r="I25" s="39"/>
      <c r="J25" s="39"/>
      <c r="K25" s="78">
        <v>77345000</v>
      </c>
      <c r="L25" s="79">
        <f>M25+R25+S25+T25+U25</f>
        <v>40410000</v>
      </c>
      <c r="M25" s="161">
        <v>40410000</v>
      </c>
      <c r="N25" s="162"/>
      <c r="O25" s="162"/>
      <c r="P25" s="162"/>
      <c r="Q25" s="163"/>
      <c r="R25" s="39"/>
      <c r="S25" s="39"/>
      <c r="T25" s="39"/>
      <c r="U25" s="39"/>
      <c r="V25" s="39"/>
      <c r="W25" s="39">
        <v>102930000</v>
      </c>
      <c r="X25" s="39">
        <v>116695160</v>
      </c>
    </row>
    <row r="26" spans="1:24" s="43" customFormat="1" ht="15">
      <c r="A26" s="72" t="s">
        <v>153</v>
      </c>
      <c r="B26" s="70">
        <v>212</v>
      </c>
      <c r="C26" s="70" t="s">
        <v>126</v>
      </c>
      <c r="D26" s="69">
        <f>E26+V26</f>
        <v>547061.4099999999</v>
      </c>
      <c r="E26" s="79">
        <f>F26+G26+H26+I26+J26+K26+L26</f>
        <v>477061.41</v>
      </c>
      <c r="F26" s="39"/>
      <c r="G26" s="39"/>
      <c r="H26" s="39"/>
      <c r="I26" s="39"/>
      <c r="J26" s="39"/>
      <c r="K26" s="78">
        <v>447061.41</v>
      </c>
      <c r="L26" s="79">
        <f>M26+R26+S26+T26+U26</f>
        <v>30000</v>
      </c>
      <c r="M26" s="161">
        <v>30000</v>
      </c>
      <c r="N26" s="162"/>
      <c r="O26" s="162"/>
      <c r="P26" s="162"/>
      <c r="Q26" s="163"/>
      <c r="R26" s="39"/>
      <c r="S26" s="39"/>
      <c r="T26" s="39"/>
      <c r="U26" s="39"/>
      <c r="V26" s="39">
        <v>70000</v>
      </c>
      <c r="W26" s="39">
        <v>108000</v>
      </c>
      <c r="X26" s="39">
        <v>118000</v>
      </c>
    </row>
    <row r="27" spans="1:24" s="43" customFormat="1" ht="15">
      <c r="A27" s="72" t="s">
        <v>152</v>
      </c>
      <c r="B27" s="70">
        <v>213</v>
      </c>
      <c r="C27" s="70" t="s">
        <v>151</v>
      </c>
      <c r="D27" s="69">
        <f>E27+V27</f>
        <v>35562000</v>
      </c>
      <c r="E27" s="79">
        <f>F27+G27+H27+I27+J27+K27+L27</f>
        <v>35362000</v>
      </c>
      <c r="F27" s="39"/>
      <c r="G27" s="39"/>
      <c r="H27" s="39"/>
      <c r="I27" s="39"/>
      <c r="J27" s="39"/>
      <c r="K27" s="78">
        <v>23358000</v>
      </c>
      <c r="L27" s="79">
        <f>M27+R27+S27+T27+U27</f>
        <v>12004000</v>
      </c>
      <c r="M27" s="161">
        <v>12004000</v>
      </c>
      <c r="N27" s="162"/>
      <c r="O27" s="162"/>
      <c r="P27" s="162"/>
      <c r="Q27" s="163"/>
      <c r="R27" s="39"/>
      <c r="S27" s="39"/>
      <c r="T27" s="39"/>
      <c r="U27" s="39"/>
      <c r="V27" s="39">
        <v>200000</v>
      </c>
      <c r="W27" s="39">
        <v>31085100</v>
      </c>
      <c r="X27" s="39">
        <v>35241940</v>
      </c>
    </row>
    <row r="28" spans="1:24" s="43" customFormat="1" ht="15">
      <c r="A28" s="72" t="s">
        <v>150</v>
      </c>
      <c r="B28" s="70">
        <v>220</v>
      </c>
      <c r="C28" s="70"/>
      <c r="D28" s="69">
        <f>E28+V28</f>
        <v>26829627.14</v>
      </c>
      <c r="E28" s="79">
        <f>F28+G28+H28+I28+J28+K28+L28</f>
        <v>24939570.41</v>
      </c>
      <c r="F28" s="79">
        <f aca="true" t="shared" si="6" ref="F28:K28">F30+F33+F34+F41+F31+F32</f>
        <v>0</v>
      </c>
      <c r="G28" s="79">
        <f t="shared" si="6"/>
        <v>16686</v>
      </c>
      <c r="H28" s="79">
        <f t="shared" si="6"/>
        <v>0</v>
      </c>
      <c r="I28" s="79">
        <f t="shared" si="6"/>
        <v>0</v>
      </c>
      <c r="J28" s="79">
        <f t="shared" si="6"/>
        <v>0</v>
      </c>
      <c r="K28" s="79">
        <f t="shared" si="6"/>
        <v>20928648.41</v>
      </c>
      <c r="L28" s="79">
        <f>M28+R28+S28+T28+U28</f>
        <v>3994236</v>
      </c>
      <c r="M28" s="158">
        <f>M30+M33+M34+M41+M31+M32</f>
        <v>3994236</v>
      </c>
      <c r="N28" s="159"/>
      <c r="O28" s="159"/>
      <c r="P28" s="159"/>
      <c r="Q28" s="160"/>
      <c r="R28" s="79">
        <f aca="true" t="shared" si="7" ref="R28:X28">R30+R33+R34+R41+R31+R32</f>
        <v>0</v>
      </c>
      <c r="S28" s="79">
        <f t="shared" si="7"/>
        <v>0</v>
      </c>
      <c r="T28" s="79">
        <f t="shared" si="7"/>
        <v>0</v>
      </c>
      <c r="U28" s="79">
        <f t="shared" si="7"/>
        <v>0</v>
      </c>
      <c r="V28" s="79">
        <f t="shared" si="7"/>
        <v>1890056.73</v>
      </c>
      <c r="W28" s="79">
        <f t="shared" si="7"/>
        <v>29943050</v>
      </c>
      <c r="X28" s="79">
        <f t="shared" si="7"/>
        <v>32424000</v>
      </c>
    </row>
    <row r="29" spans="1:24" s="43" customFormat="1" ht="15">
      <c r="A29" s="72" t="s">
        <v>50</v>
      </c>
      <c r="B29" s="70"/>
      <c r="C29" s="70"/>
      <c r="D29" s="67" t="s">
        <v>91</v>
      </c>
      <c r="E29" s="67" t="s">
        <v>91</v>
      </c>
      <c r="F29" s="67" t="s">
        <v>91</v>
      </c>
      <c r="G29" s="67" t="s">
        <v>91</v>
      </c>
      <c r="H29" s="67" t="s">
        <v>91</v>
      </c>
      <c r="I29" s="67" t="s">
        <v>91</v>
      </c>
      <c r="J29" s="67" t="s">
        <v>91</v>
      </c>
      <c r="K29" s="67" t="s">
        <v>91</v>
      </c>
      <c r="L29" s="67" t="s">
        <v>91</v>
      </c>
      <c r="M29" s="155" t="s">
        <v>91</v>
      </c>
      <c r="N29" s="156"/>
      <c r="O29" s="156"/>
      <c r="P29" s="156"/>
      <c r="Q29" s="157"/>
      <c r="R29" s="67" t="s">
        <v>91</v>
      </c>
      <c r="S29" s="67" t="s">
        <v>91</v>
      </c>
      <c r="T29" s="67" t="s">
        <v>92</v>
      </c>
      <c r="U29" s="67" t="s">
        <v>91</v>
      </c>
      <c r="V29" s="67" t="s">
        <v>91</v>
      </c>
      <c r="W29" s="67" t="s">
        <v>91</v>
      </c>
      <c r="X29" s="66" t="s">
        <v>91</v>
      </c>
    </row>
    <row r="30" spans="1:24" s="43" customFormat="1" ht="15">
      <c r="A30" s="81" t="s">
        <v>149</v>
      </c>
      <c r="B30" s="80">
        <v>221</v>
      </c>
      <c r="C30" s="70" t="s">
        <v>106</v>
      </c>
      <c r="D30" s="69">
        <f>E30+V30</f>
        <v>629614.34</v>
      </c>
      <c r="E30" s="79">
        <f>F30+G30+H30+I30+J30+K30+L30</f>
        <v>589614.34</v>
      </c>
      <c r="F30" s="39"/>
      <c r="G30" s="39"/>
      <c r="H30" s="39"/>
      <c r="I30" s="39"/>
      <c r="J30" s="39"/>
      <c r="K30" s="78">
        <v>529614.34</v>
      </c>
      <c r="L30" s="79">
        <f aca="true" t="shared" si="8" ref="L30:L36">M30+R30+S30+T30+U30</f>
        <v>60000</v>
      </c>
      <c r="M30" s="161">
        <v>60000</v>
      </c>
      <c r="N30" s="162"/>
      <c r="O30" s="162"/>
      <c r="P30" s="162"/>
      <c r="Q30" s="163"/>
      <c r="R30" s="39"/>
      <c r="S30" s="39"/>
      <c r="T30" s="39"/>
      <c r="U30" s="39"/>
      <c r="V30" s="39">
        <v>40000</v>
      </c>
      <c r="W30" s="39">
        <v>595000</v>
      </c>
      <c r="X30" s="39">
        <v>625000</v>
      </c>
    </row>
    <row r="31" spans="1:24" s="43" customFormat="1" ht="15">
      <c r="A31" s="81" t="s">
        <v>148</v>
      </c>
      <c r="B31" s="80">
        <v>222</v>
      </c>
      <c r="C31" s="70" t="s">
        <v>106</v>
      </c>
      <c r="D31" s="69">
        <f>E31+V31</f>
        <v>1083968.5</v>
      </c>
      <c r="E31" s="79">
        <f>F31+G31+H31+I31+J31+K31+L31</f>
        <v>1083968.5</v>
      </c>
      <c r="F31" s="39"/>
      <c r="G31" s="39"/>
      <c r="H31" s="39"/>
      <c r="I31" s="39"/>
      <c r="J31" s="39"/>
      <c r="K31" s="78">
        <v>1033968.5</v>
      </c>
      <c r="L31" s="79">
        <f t="shared" si="8"/>
        <v>50000</v>
      </c>
      <c r="M31" s="161">
        <v>50000</v>
      </c>
      <c r="N31" s="162"/>
      <c r="O31" s="162"/>
      <c r="P31" s="162"/>
      <c r="Q31" s="163"/>
      <c r="R31" s="39"/>
      <c r="S31" s="39"/>
      <c r="T31" s="39"/>
      <c r="U31" s="39"/>
      <c r="V31" s="39"/>
      <c r="W31" s="39">
        <v>2098000</v>
      </c>
      <c r="X31" s="39">
        <v>2268000</v>
      </c>
    </row>
    <row r="32" spans="1:24" s="43" customFormat="1" ht="15">
      <c r="A32" s="72" t="s">
        <v>147</v>
      </c>
      <c r="B32" s="70">
        <v>223</v>
      </c>
      <c r="C32" s="70" t="s">
        <v>106</v>
      </c>
      <c r="D32" s="69">
        <f>E32+V32</f>
        <v>5030000</v>
      </c>
      <c r="E32" s="79">
        <f>F32+G32+H32+I32+J32+K32+L32</f>
        <v>5030000</v>
      </c>
      <c r="F32" s="39"/>
      <c r="G32" s="39"/>
      <c r="H32" s="39"/>
      <c r="I32" s="39"/>
      <c r="J32" s="39"/>
      <c r="K32" s="78">
        <v>4580000</v>
      </c>
      <c r="L32" s="79">
        <f t="shared" si="8"/>
        <v>450000</v>
      </c>
      <c r="M32" s="161">
        <v>450000</v>
      </c>
      <c r="N32" s="162"/>
      <c r="O32" s="162"/>
      <c r="P32" s="162"/>
      <c r="Q32" s="163"/>
      <c r="R32" s="39"/>
      <c r="S32" s="39"/>
      <c r="T32" s="39"/>
      <c r="U32" s="39"/>
      <c r="V32" s="39"/>
      <c r="W32" s="39">
        <v>3408000</v>
      </c>
      <c r="X32" s="39">
        <v>3766000</v>
      </c>
    </row>
    <row r="33" spans="1:24" s="43" customFormat="1" ht="15">
      <c r="A33" s="81" t="s">
        <v>146</v>
      </c>
      <c r="B33" s="80">
        <v>224</v>
      </c>
      <c r="C33" s="70" t="s">
        <v>106</v>
      </c>
      <c r="D33" s="69">
        <f>E33+V33</f>
        <v>1087148.1</v>
      </c>
      <c r="E33" s="79">
        <f>F33+G33+H33+I33+J33+K33+L33</f>
        <v>646348.1</v>
      </c>
      <c r="F33" s="39"/>
      <c r="G33" s="39"/>
      <c r="H33" s="39"/>
      <c r="I33" s="39"/>
      <c r="J33" s="39"/>
      <c r="K33" s="78">
        <v>620112.1</v>
      </c>
      <c r="L33" s="79">
        <f t="shared" si="8"/>
        <v>26236</v>
      </c>
      <c r="M33" s="161">
        <v>26236</v>
      </c>
      <c r="N33" s="162"/>
      <c r="O33" s="162"/>
      <c r="P33" s="162"/>
      <c r="Q33" s="163"/>
      <c r="R33" s="39"/>
      <c r="S33" s="39"/>
      <c r="T33" s="39"/>
      <c r="U33" s="39"/>
      <c r="V33" s="39">
        <v>440800</v>
      </c>
      <c r="W33" s="39">
        <v>3327000</v>
      </c>
      <c r="X33" s="39">
        <v>3450000</v>
      </c>
    </row>
    <row r="34" spans="1:24" s="43" customFormat="1" ht="15">
      <c r="A34" s="164" t="s">
        <v>145</v>
      </c>
      <c r="B34" s="167">
        <v>225</v>
      </c>
      <c r="C34" s="70"/>
      <c r="D34" s="69">
        <f>IF(E36+V36+V35+E35&gt;0,IF((E36+V36+V35+E35)=(D37+D38+D39+D40),E36+V36+V35+E35,-1),0)</f>
        <v>10850573.9</v>
      </c>
      <c r="E34" s="79">
        <f aca="true" t="shared" si="9" ref="E34:J34">E35+E36</f>
        <v>10458573.9</v>
      </c>
      <c r="F34" s="79">
        <f t="shared" si="9"/>
        <v>0</v>
      </c>
      <c r="G34" s="79">
        <f t="shared" si="9"/>
        <v>16686</v>
      </c>
      <c r="H34" s="79">
        <f t="shared" si="9"/>
        <v>0</v>
      </c>
      <c r="I34" s="79">
        <f t="shared" si="9"/>
        <v>0</v>
      </c>
      <c r="J34" s="79">
        <f t="shared" si="9"/>
        <v>0</v>
      </c>
      <c r="K34" s="82">
        <f>SUM(K37:K40)</f>
        <v>9433887.9</v>
      </c>
      <c r="L34" s="79">
        <f t="shared" si="8"/>
        <v>1008000</v>
      </c>
      <c r="M34" s="158">
        <f>M35+M36</f>
        <v>1008000</v>
      </c>
      <c r="N34" s="186"/>
      <c r="O34" s="186"/>
      <c r="P34" s="186"/>
      <c r="Q34" s="187"/>
      <c r="R34" s="79">
        <f aca="true" t="shared" si="10" ref="R34:X34">R35+R36</f>
        <v>0</v>
      </c>
      <c r="S34" s="79">
        <f t="shared" si="10"/>
        <v>0</v>
      </c>
      <c r="T34" s="79">
        <f t="shared" si="10"/>
        <v>0</v>
      </c>
      <c r="U34" s="79">
        <f t="shared" si="10"/>
        <v>0</v>
      </c>
      <c r="V34" s="79">
        <f t="shared" si="10"/>
        <v>392000</v>
      </c>
      <c r="W34" s="79">
        <f t="shared" si="10"/>
        <v>6295000</v>
      </c>
      <c r="X34" s="79">
        <f t="shared" si="10"/>
        <v>6751000</v>
      </c>
    </row>
    <row r="35" spans="1:24" s="43" customFormat="1" ht="15">
      <c r="A35" s="165"/>
      <c r="B35" s="168"/>
      <c r="C35" s="70" t="s">
        <v>116</v>
      </c>
      <c r="D35" s="69">
        <f>E35+V35</f>
        <v>0</v>
      </c>
      <c r="E35" s="79">
        <f>F35+G35+H35+I35+J35+K35+L35</f>
        <v>0</v>
      </c>
      <c r="F35" s="39"/>
      <c r="G35" s="39"/>
      <c r="H35" s="39"/>
      <c r="I35" s="39"/>
      <c r="J35" s="39"/>
      <c r="K35" s="78"/>
      <c r="L35" s="79">
        <f t="shared" si="8"/>
        <v>0</v>
      </c>
      <c r="M35" s="161"/>
      <c r="N35" s="162"/>
      <c r="O35" s="162"/>
      <c r="P35" s="162"/>
      <c r="Q35" s="163"/>
      <c r="R35" s="39"/>
      <c r="S35" s="39"/>
      <c r="T35" s="39"/>
      <c r="U35" s="39"/>
      <c r="V35" s="39"/>
      <c r="W35" s="39"/>
      <c r="X35" s="39"/>
    </row>
    <row r="36" spans="1:24" s="43" customFormat="1" ht="15">
      <c r="A36" s="166"/>
      <c r="B36" s="168"/>
      <c r="C36" s="70" t="s">
        <v>106</v>
      </c>
      <c r="D36" s="69">
        <f>E36+V36</f>
        <v>10850573.9</v>
      </c>
      <c r="E36" s="79">
        <f>F36+G36+H36+I36+J36+K36+L36</f>
        <v>10458573.9</v>
      </c>
      <c r="F36" s="39"/>
      <c r="G36" s="39">
        <v>16686</v>
      </c>
      <c r="H36" s="39"/>
      <c r="I36" s="39"/>
      <c r="J36" s="39"/>
      <c r="K36" s="78">
        <v>9433887.9</v>
      </c>
      <c r="L36" s="79">
        <f t="shared" si="8"/>
        <v>1008000</v>
      </c>
      <c r="M36" s="161">
        <v>1008000</v>
      </c>
      <c r="N36" s="162"/>
      <c r="O36" s="162"/>
      <c r="P36" s="162"/>
      <c r="Q36" s="163"/>
      <c r="R36" s="39"/>
      <c r="S36" s="39"/>
      <c r="T36" s="39"/>
      <c r="U36" s="39"/>
      <c r="V36" s="39">
        <v>392000</v>
      </c>
      <c r="W36" s="39">
        <v>6295000</v>
      </c>
      <c r="X36" s="39">
        <v>6751000</v>
      </c>
    </row>
    <row r="37" spans="1:24" s="43" customFormat="1" ht="30">
      <c r="A37" s="74" t="s">
        <v>144</v>
      </c>
      <c r="B37" s="168"/>
      <c r="C37" s="70"/>
      <c r="D37" s="73">
        <v>10427416.22</v>
      </c>
      <c r="E37" s="66" t="s">
        <v>91</v>
      </c>
      <c r="F37" s="66" t="s">
        <v>91</v>
      </c>
      <c r="G37" s="66" t="s">
        <v>91</v>
      </c>
      <c r="H37" s="66" t="s">
        <v>91</v>
      </c>
      <c r="I37" s="66" t="s">
        <v>91</v>
      </c>
      <c r="J37" s="66" t="s">
        <v>91</v>
      </c>
      <c r="K37" s="78">
        <v>9027416.22</v>
      </c>
      <c r="L37" s="66" t="s">
        <v>91</v>
      </c>
      <c r="M37" s="155" t="s">
        <v>91</v>
      </c>
      <c r="N37" s="156"/>
      <c r="O37" s="156"/>
      <c r="P37" s="156"/>
      <c r="Q37" s="157"/>
      <c r="R37" s="66" t="s">
        <v>91</v>
      </c>
      <c r="S37" s="39"/>
      <c r="T37" s="39"/>
      <c r="U37" s="66" t="s">
        <v>91</v>
      </c>
      <c r="V37" s="66" t="s">
        <v>91</v>
      </c>
      <c r="W37" s="66" t="s">
        <v>91</v>
      </c>
      <c r="X37" s="66" t="s">
        <v>91</v>
      </c>
    </row>
    <row r="38" spans="1:24" s="43" customFormat="1" ht="30">
      <c r="A38" s="74" t="s">
        <v>143</v>
      </c>
      <c r="B38" s="168"/>
      <c r="C38" s="70"/>
      <c r="D38" s="73">
        <v>405000</v>
      </c>
      <c r="E38" s="66" t="s">
        <v>91</v>
      </c>
      <c r="F38" s="66" t="s">
        <v>91</v>
      </c>
      <c r="G38" s="66" t="s">
        <v>91</v>
      </c>
      <c r="H38" s="66" t="s">
        <v>91</v>
      </c>
      <c r="I38" s="66" t="s">
        <v>91</v>
      </c>
      <c r="J38" s="66" t="s">
        <v>91</v>
      </c>
      <c r="K38" s="78">
        <v>405000</v>
      </c>
      <c r="L38" s="66" t="s">
        <v>91</v>
      </c>
      <c r="M38" s="155" t="s">
        <v>91</v>
      </c>
      <c r="N38" s="156"/>
      <c r="O38" s="156"/>
      <c r="P38" s="156"/>
      <c r="Q38" s="157"/>
      <c r="R38" s="66" t="s">
        <v>91</v>
      </c>
      <c r="S38" s="39"/>
      <c r="T38" s="39"/>
      <c r="U38" s="66" t="s">
        <v>91</v>
      </c>
      <c r="V38" s="66" t="s">
        <v>91</v>
      </c>
      <c r="W38" s="66" t="s">
        <v>91</v>
      </c>
      <c r="X38" s="66" t="s">
        <v>91</v>
      </c>
    </row>
    <row r="39" spans="1:24" s="43" customFormat="1" ht="16.5" customHeight="1">
      <c r="A39" s="74" t="s">
        <v>142</v>
      </c>
      <c r="B39" s="168"/>
      <c r="C39" s="70"/>
      <c r="D39" s="73"/>
      <c r="E39" s="66"/>
      <c r="F39" s="66"/>
      <c r="G39" s="66"/>
      <c r="H39" s="66"/>
      <c r="I39" s="66"/>
      <c r="J39" s="66"/>
      <c r="K39" s="78"/>
      <c r="L39" s="66"/>
      <c r="M39" s="155" t="s">
        <v>91</v>
      </c>
      <c r="N39" s="156"/>
      <c r="O39" s="156"/>
      <c r="P39" s="156"/>
      <c r="Q39" s="157"/>
      <c r="R39" s="66" t="s">
        <v>91</v>
      </c>
      <c r="S39" s="39"/>
      <c r="T39" s="39"/>
      <c r="U39" s="66"/>
      <c r="V39" s="66"/>
      <c r="W39" s="66"/>
      <c r="X39" s="66"/>
    </row>
    <row r="40" spans="1:24" s="43" customFormat="1" ht="15">
      <c r="A40" s="74" t="s">
        <v>98</v>
      </c>
      <c r="B40" s="169"/>
      <c r="C40" s="70"/>
      <c r="D40" s="73">
        <v>18157.68</v>
      </c>
      <c r="E40" s="66" t="s">
        <v>91</v>
      </c>
      <c r="F40" s="66" t="s">
        <v>91</v>
      </c>
      <c r="G40" s="66" t="s">
        <v>91</v>
      </c>
      <c r="H40" s="66" t="s">
        <v>91</v>
      </c>
      <c r="I40" s="66" t="s">
        <v>91</v>
      </c>
      <c r="J40" s="66" t="s">
        <v>91</v>
      </c>
      <c r="K40" s="78">
        <v>1471.68</v>
      </c>
      <c r="L40" s="66" t="s">
        <v>91</v>
      </c>
      <c r="M40" s="155" t="s">
        <v>91</v>
      </c>
      <c r="N40" s="156"/>
      <c r="O40" s="156"/>
      <c r="P40" s="156"/>
      <c r="Q40" s="157"/>
      <c r="R40" s="66" t="s">
        <v>91</v>
      </c>
      <c r="S40" s="39"/>
      <c r="T40" s="39"/>
      <c r="U40" s="66" t="s">
        <v>91</v>
      </c>
      <c r="V40" s="66" t="s">
        <v>91</v>
      </c>
      <c r="W40" s="66" t="s">
        <v>91</v>
      </c>
      <c r="X40" s="66" t="s">
        <v>91</v>
      </c>
    </row>
    <row r="41" spans="1:24" s="43" customFormat="1" ht="15">
      <c r="A41" s="164" t="s">
        <v>141</v>
      </c>
      <c r="B41" s="167">
        <v>226</v>
      </c>
      <c r="C41" s="70"/>
      <c r="D41" s="69">
        <f>IF(E43+V43+E42+V42&gt;0,IF((E43+V43+E42+V42)=(D44+D45+D46+D47),E43+V43+E42+V42,-1),0)</f>
        <v>8148322.300000001</v>
      </c>
      <c r="E41" s="79">
        <f>F41+G41+H41+I41+J41+K41+L41</f>
        <v>7131065.57</v>
      </c>
      <c r="F41" s="79">
        <f>F43+F42</f>
        <v>0</v>
      </c>
      <c r="G41" s="79">
        <f>G43+G42</f>
        <v>0</v>
      </c>
      <c r="H41" s="79">
        <f>H43+H42</f>
        <v>0</v>
      </c>
      <c r="I41" s="79">
        <f>I43+I42</f>
        <v>0</v>
      </c>
      <c r="J41" s="79">
        <f>J43+J42</f>
        <v>0</v>
      </c>
      <c r="K41" s="82">
        <f>SUM(K44:K47)</f>
        <v>4731065.57</v>
      </c>
      <c r="L41" s="79">
        <f>M41+R41+S41+T41+U41</f>
        <v>2400000</v>
      </c>
      <c r="M41" s="158">
        <f>M42+M43</f>
        <v>2400000</v>
      </c>
      <c r="N41" s="186"/>
      <c r="O41" s="186"/>
      <c r="P41" s="186"/>
      <c r="Q41" s="187"/>
      <c r="R41" s="79">
        <f aca="true" t="shared" si="11" ref="R41:X41">R42+R43</f>
        <v>0</v>
      </c>
      <c r="S41" s="79">
        <f t="shared" si="11"/>
        <v>0</v>
      </c>
      <c r="T41" s="79">
        <f t="shared" si="11"/>
        <v>0</v>
      </c>
      <c r="U41" s="79">
        <f t="shared" si="11"/>
        <v>0</v>
      </c>
      <c r="V41" s="79">
        <f t="shared" si="11"/>
        <v>1017256.73</v>
      </c>
      <c r="W41" s="79">
        <f t="shared" si="11"/>
        <v>14220050</v>
      </c>
      <c r="X41" s="79">
        <f t="shared" si="11"/>
        <v>15564000</v>
      </c>
    </row>
    <row r="42" spans="1:24" s="43" customFormat="1" ht="15">
      <c r="A42" s="165"/>
      <c r="B42" s="168"/>
      <c r="C42" s="70" t="s">
        <v>116</v>
      </c>
      <c r="D42" s="69">
        <f>E42+V42</f>
        <v>0</v>
      </c>
      <c r="E42" s="79">
        <f>F42+G42+H42+I42+J42+K42+L42</f>
        <v>0</v>
      </c>
      <c r="F42" s="39"/>
      <c r="G42" s="39"/>
      <c r="H42" s="39"/>
      <c r="I42" s="39"/>
      <c r="J42" s="39"/>
      <c r="K42" s="82"/>
      <c r="L42" s="79">
        <f>M42+R42+S42+T42+U42</f>
        <v>0</v>
      </c>
      <c r="M42" s="161"/>
      <c r="N42" s="162"/>
      <c r="O42" s="162"/>
      <c r="P42" s="162"/>
      <c r="Q42" s="163"/>
      <c r="R42" s="39"/>
      <c r="S42" s="39"/>
      <c r="T42" s="39"/>
      <c r="U42" s="39"/>
      <c r="V42" s="39"/>
      <c r="W42" s="39"/>
      <c r="X42" s="39"/>
    </row>
    <row r="43" spans="1:24" s="43" customFormat="1" ht="15">
      <c r="A43" s="166"/>
      <c r="B43" s="168"/>
      <c r="C43" s="70" t="s">
        <v>106</v>
      </c>
      <c r="D43" s="69">
        <f>E43+V43</f>
        <v>8148322.300000001</v>
      </c>
      <c r="E43" s="79">
        <f>F43+G43+H43+I43+J43+K43+L43</f>
        <v>7131065.57</v>
      </c>
      <c r="F43" s="39"/>
      <c r="G43" s="39"/>
      <c r="H43" s="39"/>
      <c r="I43" s="39"/>
      <c r="J43" s="39"/>
      <c r="K43" s="82">
        <v>4731065.57</v>
      </c>
      <c r="L43" s="79">
        <f>M43+R43+S43+T43+U43</f>
        <v>2400000</v>
      </c>
      <c r="M43" s="161">
        <v>2400000</v>
      </c>
      <c r="N43" s="162"/>
      <c r="O43" s="162"/>
      <c r="P43" s="162"/>
      <c r="Q43" s="163"/>
      <c r="R43" s="39"/>
      <c r="S43" s="39"/>
      <c r="T43" s="39"/>
      <c r="U43" s="39"/>
      <c r="V43" s="39">
        <v>1017256.73</v>
      </c>
      <c r="W43" s="39">
        <v>14220050</v>
      </c>
      <c r="X43" s="39">
        <v>15564000</v>
      </c>
    </row>
    <row r="44" spans="1:24" s="43" customFormat="1" ht="45">
      <c r="A44" s="74" t="s">
        <v>140</v>
      </c>
      <c r="B44" s="168"/>
      <c r="C44" s="70"/>
      <c r="D44" s="73"/>
      <c r="E44" s="66" t="s">
        <v>91</v>
      </c>
      <c r="F44" s="66" t="s">
        <v>91</v>
      </c>
      <c r="G44" s="66" t="s">
        <v>91</v>
      </c>
      <c r="H44" s="66" t="s">
        <v>91</v>
      </c>
      <c r="I44" s="66" t="s">
        <v>91</v>
      </c>
      <c r="J44" s="66" t="s">
        <v>91</v>
      </c>
      <c r="K44" s="78"/>
      <c r="L44" s="66" t="s">
        <v>91</v>
      </c>
      <c r="M44" s="155" t="s">
        <v>91</v>
      </c>
      <c r="N44" s="156"/>
      <c r="O44" s="156"/>
      <c r="P44" s="156"/>
      <c r="Q44" s="157"/>
      <c r="R44" s="66" t="s">
        <v>91</v>
      </c>
      <c r="S44" s="39"/>
      <c r="T44" s="39"/>
      <c r="U44" s="66" t="s">
        <v>91</v>
      </c>
      <c r="V44" s="66" t="s">
        <v>91</v>
      </c>
      <c r="W44" s="66" t="s">
        <v>91</v>
      </c>
      <c r="X44" s="66" t="s">
        <v>91</v>
      </c>
    </row>
    <row r="45" spans="1:24" s="43" customFormat="1" ht="90">
      <c r="A45" s="74" t="s">
        <v>139</v>
      </c>
      <c r="B45" s="168"/>
      <c r="C45" s="70"/>
      <c r="D45" s="73">
        <v>3165756.33</v>
      </c>
      <c r="E45" s="66" t="s">
        <v>91</v>
      </c>
      <c r="F45" s="66" t="s">
        <v>91</v>
      </c>
      <c r="G45" s="66" t="s">
        <v>91</v>
      </c>
      <c r="H45" s="66" t="s">
        <v>91</v>
      </c>
      <c r="I45" s="66" t="s">
        <v>91</v>
      </c>
      <c r="J45" s="66" t="s">
        <v>91</v>
      </c>
      <c r="K45" s="78">
        <v>1673770.8</v>
      </c>
      <c r="L45" s="66" t="s">
        <v>91</v>
      </c>
      <c r="M45" s="155" t="s">
        <v>91</v>
      </c>
      <c r="N45" s="156"/>
      <c r="O45" s="156"/>
      <c r="P45" s="156"/>
      <c r="Q45" s="157"/>
      <c r="R45" s="66" t="s">
        <v>91</v>
      </c>
      <c r="S45" s="39"/>
      <c r="T45" s="39"/>
      <c r="U45" s="66" t="s">
        <v>91</v>
      </c>
      <c r="V45" s="66" t="s">
        <v>91</v>
      </c>
      <c r="W45" s="66" t="s">
        <v>91</v>
      </c>
      <c r="X45" s="66" t="s">
        <v>91</v>
      </c>
    </row>
    <row r="46" spans="1:24" s="43" customFormat="1" ht="30">
      <c r="A46" s="74" t="s">
        <v>138</v>
      </c>
      <c r="B46" s="168"/>
      <c r="C46" s="70"/>
      <c r="D46" s="73"/>
      <c r="E46" s="66" t="s">
        <v>91</v>
      </c>
      <c r="F46" s="66" t="s">
        <v>91</v>
      </c>
      <c r="G46" s="66" t="s">
        <v>91</v>
      </c>
      <c r="H46" s="66" t="s">
        <v>91</v>
      </c>
      <c r="I46" s="66" t="s">
        <v>91</v>
      </c>
      <c r="J46" s="66" t="s">
        <v>91</v>
      </c>
      <c r="K46" s="78"/>
      <c r="L46" s="66" t="s">
        <v>91</v>
      </c>
      <c r="M46" s="155" t="s">
        <v>91</v>
      </c>
      <c r="N46" s="156"/>
      <c r="O46" s="156"/>
      <c r="P46" s="156"/>
      <c r="Q46" s="157"/>
      <c r="R46" s="66" t="s">
        <v>91</v>
      </c>
      <c r="S46" s="39"/>
      <c r="T46" s="39"/>
      <c r="U46" s="66" t="s">
        <v>91</v>
      </c>
      <c r="V46" s="66" t="s">
        <v>91</v>
      </c>
      <c r="W46" s="66" t="s">
        <v>91</v>
      </c>
      <c r="X46" s="66" t="s">
        <v>91</v>
      </c>
    </row>
    <row r="47" spans="1:24" s="43" customFormat="1" ht="15">
      <c r="A47" s="74" t="s">
        <v>98</v>
      </c>
      <c r="B47" s="169"/>
      <c r="C47" s="70"/>
      <c r="D47" s="73">
        <v>4982565.97</v>
      </c>
      <c r="E47" s="66" t="s">
        <v>91</v>
      </c>
      <c r="F47" s="66" t="s">
        <v>91</v>
      </c>
      <c r="G47" s="66" t="s">
        <v>91</v>
      </c>
      <c r="H47" s="66" t="s">
        <v>91</v>
      </c>
      <c r="I47" s="66" t="s">
        <v>91</v>
      </c>
      <c r="J47" s="66" t="s">
        <v>91</v>
      </c>
      <c r="K47" s="78">
        <v>3057294.77</v>
      </c>
      <c r="L47" s="66" t="s">
        <v>91</v>
      </c>
      <c r="M47" s="155" t="s">
        <v>91</v>
      </c>
      <c r="N47" s="156"/>
      <c r="O47" s="156"/>
      <c r="P47" s="156"/>
      <c r="Q47" s="157"/>
      <c r="R47" s="66" t="s">
        <v>91</v>
      </c>
      <c r="S47" s="39"/>
      <c r="T47" s="39"/>
      <c r="U47" s="66" t="s">
        <v>91</v>
      </c>
      <c r="V47" s="66" t="s">
        <v>91</v>
      </c>
      <c r="W47" s="66" t="s">
        <v>91</v>
      </c>
      <c r="X47" s="66" t="s">
        <v>91</v>
      </c>
    </row>
    <row r="48" spans="1:24" s="43" customFormat="1" ht="30">
      <c r="A48" s="72" t="s">
        <v>137</v>
      </c>
      <c r="B48" s="70" t="s">
        <v>136</v>
      </c>
      <c r="C48" s="70"/>
      <c r="D48" s="69">
        <f>E48+V48</f>
        <v>0</v>
      </c>
      <c r="E48" s="79">
        <f>F48+G48+H48+I48+J48+K48+L48</f>
        <v>0</v>
      </c>
      <c r="F48" s="39"/>
      <c r="G48" s="39"/>
      <c r="H48" s="39"/>
      <c r="I48" s="39"/>
      <c r="J48" s="39"/>
      <c r="K48" s="78"/>
      <c r="L48" s="79">
        <f>M48+R48+S48+T48+U48</f>
        <v>0</v>
      </c>
      <c r="M48" s="161"/>
      <c r="N48" s="162"/>
      <c r="O48" s="162"/>
      <c r="P48" s="162"/>
      <c r="Q48" s="163"/>
      <c r="R48" s="39"/>
      <c r="S48" s="39"/>
      <c r="T48" s="39"/>
      <c r="U48" s="39"/>
      <c r="V48" s="39"/>
      <c r="W48" s="39"/>
      <c r="X48" s="39"/>
    </row>
    <row r="49" spans="1:24" s="43" customFormat="1" ht="15">
      <c r="A49" s="72" t="s">
        <v>135</v>
      </c>
      <c r="B49" s="70">
        <v>260</v>
      </c>
      <c r="C49" s="70"/>
      <c r="D49" s="69">
        <f>E49+V49</f>
        <v>399300</v>
      </c>
      <c r="E49" s="79">
        <f>F49+G49+H49+I49+J49+K49+L49</f>
        <v>399300</v>
      </c>
      <c r="F49" s="79">
        <f aca="true" t="shared" si="12" ref="F49:K49">F51+F52+F57</f>
        <v>0</v>
      </c>
      <c r="G49" s="79">
        <f t="shared" si="12"/>
        <v>0</v>
      </c>
      <c r="H49" s="79">
        <f t="shared" si="12"/>
        <v>0</v>
      </c>
      <c r="I49" s="79">
        <f t="shared" si="12"/>
        <v>0</v>
      </c>
      <c r="J49" s="79">
        <f t="shared" si="12"/>
        <v>0</v>
      </c>
      <c r="K49" s="79">
        <f t="shared" si="12"/>
        <v>59400</v>
      </c>
      <c r="L49" s="79">
        <f>M49+R49+S49+T49+U49</f>
        <v>339900</v>
      </c>
      <c r="M49" s="158">
        <f>M51+M52+M57</f>
        <v>339900</v>
      </c>
      <c r="N49" s="159"/>
      <c r="O49" s="159"/>
      <c r="P49" s="159"/>
      <c r="Q49" s="160"/>
      <c r="R49" s="79">
        <f aca="true" t="shared" si="13" ref="R49:X49">R51+R52+R57</f>
        <v>0</v>
      </c>
      <c r="S49" s="79">
        <f t="shared" si="13"/>
        <v>0</v>
      </c>
      <c r="T49" s="79">
        <f t="shared" si="13"/>
        <v>0</v>
      </c>
      <c r="U49" s="79">
        <f t="shared" si="13"/>
        <v>0</v>
      </c>
      <c r="V49" s="79">
        <f t="shared" si="13"/>
        <v>0</v>
      </c>
      <c r="W49" s="79">
        <f t="shared" si="13"/>
        <v>0</v>
      </c>
      <c r="X49" s="79">
        <f t="shared" si="13"/>
        <v>0</v>
      </c>
    </row>
    <row r="50" spans="1:24" s="43" customFormat="1" ht="15">
      <c r="A50" s="72" t="s">
        <v>50</v>
      </c>
      <c r="B50" s="70"/>
      <c r="C50" s="70"/>
      <c r="D50" s="67" t="s">
        <v>91</v>
      </c>
      <c r="E50" s="66" t="s">
        <v>91</v>
      </c>
      <c r="F50" s="66" t="s">
        <v>91</v>
      </c>
      <c r="G50" s="66" t="s">
        <v>91</v>
      </c>
      <c r="H50" s="66" t="s">
        <v>91</v>
      </c>
      <c r="I50" s="66" t="s">
        <v>91</v>
      </c>
      <c r="J50" s="66" t="s">
        <v>91</v>
      </c>
      <c r="K50" s="68" t="s">
        <v>91</v>
      </c>
      <c r="L50" s="66" t="s">
        <v>91</v>
      </c>
      <c r="M50" s="155" t="s">
        <v>91</v>
      </c>
      <c r="N50" s="156"/>
      <c r="O50" s="156"/>
      <c r="P50" s="156"/>
      <c r="Q50" s="157"/>
      <c r="R50" s="66" t="s">
        <v>91</v>
      </c>
      <c r="S50" s="66" t="s">
        <v>91</v>
      </c>
      <c r="T50" s="66" t="s">
        <v>92</v>
      </c>
      <c r="U50" s="66" t="s">
        <v>91</v>
      </c>
      <c r="V50" s="66" t="s">
        <v>91</v>
      </c>
      <c r="W50" s="66" t="s">
        <v>91</v>
      </c>
      <c r="X50" s="66" t="s">
        <v>91</v>
      </c>
    </row>
    <row r="51" spans="1:24" s="43" customFormat="1" ht="45">
      <c r="A51" s="72" t="s">
        <v>134</v>
      </c>
      <c r="B51" s="70" t="s">
        <v>133</v>
      </c>
      <c r="C51" s="70" t="s">
        <v>131</v>
      </c>
      <c r="D51" s="69">
        <f>E51+V51</f>
        <v>0</v>
      </c>
      <c r="E51" s="79">
        <f>F51+G51+H51+I51+J51+K51+L51</f>
        <v>0</v>
      </c>
      <c r="F51" s="39"/>
      <c r="G51" s="73"/>
      <c r="H51" s="73"/>
      <c r="I51" s="73"/>
      <c r="J51" s="73"/>
      <c r="K51" s="73"/>
      <c r="L51" s="79">
        <f>M51+R51+S51+T51+U51</f>
        <v>0</v>
      </c>
      <c r="M51" s="161"/>
      <c r="N51" s="162"/>
      <c r="O51" s="162"/>
      <c r="P51" s="162"/>
      <c r="Q51" s="163"/>
      <c r="R51" s="39"/>
      <c r="S51" s="39"/>
      <c r="T51" s="39"/>
      <c r="U51" s="39"/>
      <c r="V51" s="39"/>
      <c r="W51" s="39"/>
      <c r="X51" s="39"/>
    </row>
    <row r="52" spans="1:24" s="43" customFormat="1" ht="15">
      <c r="A52" s="72" t="s">
        <v>132</v>
      </c>
      <c r="B52" s="70">
        <v>262</v>
      </c>
      <c r="C52" s="70"/>
      <c r="D52" s="69">
        <f>E52+V52</f>
        <v>399300</v>
      </c>
      <c r="E52" s="79">
        <f>F52+G52+H52+I52+J52+K52+L52</f>
        <v>399300</v>
      </c>
      <c r="F52" s="79">
        <f aca="true" t="shared" si="14" ref="F52:M52">F54+F55+F53</f>
        <v>0</v>
      </c>
      <c r="G52" s="79">
        <f t="shared" si="14"/>
        <v>0</v>
      </c>
      <c r="H52" s="79">
        <f t="shared" si="14"/>
        <v>0</v>
      </c>
      <c r="I52" s="79">
        <f t="shared" si="14"/>
        <v>0</v>
      </c>
      <c r="J52" s="79">
        <f t="shared" si="14"/>
        <v>0</v>
      </c>
      <c r="K52" s="79">
        <f t="shared" si="14"/>
        <v>59400</v>
      </c>
      <c r="L52" s="79">
        <f t="shared" si="14"/>
        <v>339900</v>
      </c>
      <c r="M52" s="158">
        <f t="shared" si="14"/>
        <v>339900</v>
      </c>
      <c r="N52" s="159"/>
      <c r="O52" s="159"/>
      <c r="P52" s="159"/>
      <c r="Q52" s="160"/>
      <c r="R52" s="79">
        <f aca="true" t="shared" si="15" ref="R52:X52">R54+R55+R53</f>
        <v>0</v>
      </c>
      <c r="S52" s="79">
        <f t="shared" si="15"/>
        <v>0</v>
      </c>
      <c r="T52" s="79">
        <f t="shared" si="15"/>
        <v>0</v>
      </c>
      <c r="U52" s="79">
        <f t="shared" si="15"/>
        <v>0</v>
      </c>
      <c r="V52" s="79">
        <f t="shared" si="15"/>
        <v>0</v>
      </c>
      <c r="W52" s="79">
        <f t="shared" si="15"/>
        <v>0</v>
      </c>
      <c r="X52" s="79">
        <f t="shared" si="15"/>
        <v>0</v>
      </c>
    </row>
    <row r="53" spans="1:24" s="43" customFormat="1" ht="15">
      <c r="A53" s="72"/>
      <c r="B53" s="70"/>
      <c r="C53" s="70" t="s">
        <v>126</v>
      </c>
      <c r="D53" s="69">
        <f>E53+V53</f>
        <v>0</v>
      </c>
      <c r="E53" s="79">
        <f>F53+G53+H53+I53+J53+K53+L53</f>
        <v>0</v>
      </c>
      <c r="F53" s="39"/>
      <c r="G53" s="39"/>
      <c r="H53" s="39"/>
      <c r="I53" s="39"/>
      <c r="J53" s="39"/>
      <c r="K53" s="78"/>
      <c r="L53" s="79">
        <f>M53+R53+S53+T53+U53</f>
        <v>0</v>
      </c>
      <c r="M53" s="161"/>
      <c r="N53" s="162"/>
      <c r="O53" s="162"/>
      <c r="P53" s="162"/>
      <c r="Q53" s="163"/>
      <c r="R53" s="39"/>
      <c r="S53" s="39"/>
      <c r="T53" s="39"/>
      <c r="U53" s="39"/>
      <c r="V53" s="39"/>
      <c r="W53" s="39"/>
      <c r="X53" s="39"/>
    </row>
    <row r="54" spans="1:24" s="43" customFormat="1" ht="15">
      <c r="A54" s="72"/>
      <c r="B54" s="70"/>
      <c r="C54" s="70" t="s">
        <v>131</v>
      </c>
      <c r="D54" s="69">
        <f>E54+V54</f>
        <v>399300</v>
      </c>
      <c r="E54" s="79">
        <f>F54+G54+H54+I54+J54+K54+L54</f>
        <v>399300</v>
      </c>
      <c r="F54" s="39"/>
      <c r="G54" s="39"/>
      <c r="H54" s="39"/>
      <c r="I54" s="39"/>
      <c r="J54" s="39"/>
      <c r="K54" s="78">
        <v>59400</v>
      </c>
      <c r="L54" s="79">
        <f>M54+R54+S54+T54+U54</f>
        <v>339900</v>
      </c>
      <c r="M54" s="161">
        <v>339900</v>
      </c>
      <c r="N54" s="162"/>
      <c r="O54" s="162"/>
      <c r="P54" s="162"/>
      <c r="Q54" s="163"/>
      <c r="R54" s="39"/>
      <c r="S54" s="39"/>
      <c r="T54" s="39"/>
      <c r="U54" s="39"/>
      <c r="V54" s="39"/>
      <c r="W54" s="39"/>
      <c r="X54" s="39"/>
    </row>
    <row r="55" spans="1:24" s="43" customFormat="1" ht="15">
      <c r="A55" s="72"/>
      <c r="B55" s="70"/>
      <c r="C55" s="70" t="s">
        <v>123</v>
      </c>
      <c r="D55" s="69">
        <f>E55+V55</f>
        <v>0</v>
      </c>
      <c r="E55" s="79">
        <f>F55+G55+H55+I55+J55+K55+L55</f>
        <v>0</v>
      </c>
      <c r="F55" s="39"/>
      <c r="G55" s="39"/>
      <c r="H55" s="39"/>
      <c r="I55" s="39"/>
      <c r="J55" s="39"/>
      <c r="K55" s="78"/>
      <c r="L55" s="79">
        <f>M55+R55+S55+T55+U55</f>
        <v>0</v>
      </c>
      <c r="M55" s="161"/>
      <c r="N55" s="162"/>
      <c r="O55" s="162"/>
      <c r="P55" s="162"/>
      <c r="Q55" s="163"/>
      <c r="R55" s="39"/>
      <c r="S55" s="39"/>
      <c r="T55" s="39"/>
      <c r="U55" s="39"/>
      <c r="V55" s="39"/>
      <c r="W55" s="39"/>
      <c r="X55" s="39"/>
    </row>
    <row r="56" spans="1:24" s="43" customFormat="1" ht="18" customHeight="1">
      <c r="A56" s="74" t="s">
        <v>130</v>
      </c>
      <c r="B56" s="70"/>
      <c r="C56" s="70"/>
      <c r="D56" s="73"/>
      <c r="E56" s="66" t="s">
        <v>91</v>
      </c>
      <c r="F56" s="66" t="s">
        <v>91</v>
      </c>
      <c r="G56" s="66" t="s">
        <v>91</v>
      </c>
      <c r="H56" s="66" t="s">
        <v>91</v>
      </c>
      <c r="I56" s="66" t="s">
        <v>91</v>
      </c>
      <c r="J56" s="66" t="s">
        <v>91</v>
      </c>
      <c r="K56" s="78"/>
      <c r="L56" s="66" t="s">
        <v>91</v>
      </c>
      <c r="M56" s="155" t="s">
        <v>91</v>
      </c>
      <c r="N56" s="156"/>
      <c r="O56" s="156"/>
      <c r="P56" s="156"/>
      <c r="Q56" s="157"/>
      <c r="R56" s="66" t="s">
        <v>91</v>
      </c>
      <c r="S56" s="66" t="s">
        <v>91</v>
      </c>
      <c r="T56" s="66" t="s">
        <v>91</v>
      </c>
      <c r="U56" s="66" t="s">
        <v>91</v>
      </c>
      <c r="V56" s="66" t="s">
        <v>91</v>
      </c>
      <c r="W56" s="66" t="s">
        <v>91</v>
      </c>
      <c r="X56" s="66" t="s">
        <v>91</v>
      </c>
    </row>
    <row r="57" spans="1:24" s="43" customFormat="1" ht="30" customHeight="1">
      <c r="A57" s="72" t="s">
        <v>129</v>
      </c>
      <c r="B57" s="70" t="s">
        <v>128</v>
      </c>
      <c r="C57" s="70"/>
      <c r="D57" s="69">
        <f aca="true" t="shared" si="16" ref="D57:D68">E57+V57</f>
        <v>0</v>
      </c>
      <c r="E57" s="79">
        <f aca="true" t="shared" si="17" ref="E57:E68">F57+G57+H57+I57+J57+K57+L57</f>
        <v>0</v>
      </c>
      <c r="F57" s="73"/>
      <c r="G57" s="73"/>
      <c r="H57" s="73"/>
      <c r="I57" s="73"/>
      <c r="J57" s="73"/>
      <c r="K57" s="73"/>
      <c r="L57" s="69">
        <f>M57+R57+S57+T57+U57</f>
        <v>0</v>
      </c>
      <c r="M57" s="161"/>
      <c r="N57" s="162"/>
      <c r="O57" s="162"/>
      <c r="P57" s="162"/>
      <c r="Q57" s="163"/>
      <c r="R57" s="73"/>
      <c r="S57" s="73"/>
      <c r="T57" s="73"/>
      <c r="U57" s="73"/>
      <c r="V57" s="73"/>
      <c r="W57" s="73"/>
      <c r="X57" s="73"/>
    </row>
    <row r="58" spans="1:24" s="43" customFormat="1" ht="15" customHeight="1">
      <c r="A58" s="164" t="s">
        <v>127</v>
      </c>
      <c r="B58" s="167">
        <v>290</v>
      </c>
      <c r="C58" s="70"/>
      <c r="D58" s="69">
        <f t="shared" si="16"/>
        <v>1563500</v>
      </c>
      <c r="E58" s="79">
        <f t="shared" si="17"/>
        <v>838500</v>
      </c>
      <c r="F58" s="79">
        <f aca="true" t="shared" si="18" ref="F58:M58">F59+F60+F61+F62+F63+F64+F65+F66+F67</f>
        <v>0</v>
      </c>
      <c r="G58" s="79">
        <f t="shared" si="18"/>
        <v>0</v>
      </c>
      <c r="H58" s="79">
        <f t="shared" si="18"/>
        <v>0</v>
      </c>
      <c r="I58" s="79">
        <f t="shared" si="18"/>
        <v>0</v>
      </c>
      <c r="J58" s="79">
        <f t="shared" si="18"/>
        <v>0</v>
      </c>
      <c r="K58" s="79">
        <f t="shared" si="18"/>
        <v>763500</v>
      </c>
      <c r="L58" s="79">
        <f t="shared" si="18"/>
        <v>75000</v>
      </c>
      <c r="M58" s="158">
        <f t="shared" si="18"/>
        <v>75000</v>
      </c>
      <c r="N58" s="186"/>
      <c r="O58" s="186"/>
      <c r="P58" s="186"/>
      <c r="Q58" s="187"/>
      <c r="R58" s="79">
        <f aca="true" t="shared" si="19" ref="R58:X58">R59+R60+R61+R62+R63+R64+R65+R66+R67</f>
        <v>0</v>
      </c>
      <c r="S58" s="79">
        <f t="shared" si="19"/>
        <v>0</v>
      </c>
      <c r="T58" s="79">
        <f t="shared" si="19"/>
        <v>0</v>
      </c>
      <c r="U58" s="79">
        <f t="shared" si="19"/>
        <v>0</v>
      </c>
      <c r="V58" s="79">
        <f t="shared" si="19"/>
        <v>725000</v>
      </c>
      <c r="W58" s="79">
        <f t="shared" si="19"/>
        <v>835000</v>
      </c>
      <c r="X58" s="79">
        <f t="shared" si="19"/>
        <v>958000</v>
      </c>
    </row>
    <row r="59" spans="1:24" s="43" customFormat="1" ht="15">
      <c r="A59" s="165"/>
      <c r="B59" s="168"/>
      <c r="C59" s="70" t="s">
        <v>126</v>
      </c>
      <c r="D59" s="69">
        <f t="shared" si="16"/>
        <v>500</v>
      </c>
      <c r="E59" s="79">
        <f t="shared" si="17"/>
        <v>500</v>
      </c>
      <c r="F59" s="39"/>
      <c r="G59" s="39"/>
      <c r="H59" s="39"/>
      <c r="I59" s="39"/>
      <c r="J59" s="39"/>
      <c r="K59" s="78"/>
      <c r="L59" s="79">
        <f aca="true" t="shared" si="20" ref="L59:L68">M59+R59+S59+T59+U59</f>
        <v>500</v>
      </c>
      <c r="M59" s="161">
        <v>500</v>
      </c>
      <c r="N59" s="162"/>
      <c r="O59" s="162"/>
      <c r="P59" s="162"/>
      <c r="Q59" s="163"/>
      <c r="R59" s="39"/>
      <c r="S59" s="39"/>
      <c r="T59" s="39"/>
      <c r="U59" s="39"/>
      <c r="V59" s="39"/>
      <c r="W59" s="39"/>
      <c r="X59" s="39"/>
    </row>
    <row r="60" spans="1:24" s="43" customFormat="1" ht="15">
      <c r="A60" s="165"/>
      <c r="B60" s="168"/>
      <c r="C60" s="70" t="s">
        <v>106</v>
      </c>
      <c r="D60" s="69">
        <f t="shared" si="16"/>
        <v>221000</v>
      </c>
      <c r="E60" s="79">
        <f t="shared" si="17"/>
        <v>26000</v>
      </c>
      <c r="F60" s="39"/>
      <c r="G60" s="39"/>
      <c r="H60" s="39"/>
      <c r="I60" s="39"/>
      <c r="J60" s="39"/>
      <c r="K60" s="78"/>
      <c r="L60" s="79">
        <f t="shared" si="20"/>
        <v>26000</v>
      </c>
      <c r="M60" s="161">
        <v>26000</v>
      </c>
      <c r="N60" s="162"/>
      <c r="O60" s="162"/>
      <c r="P60" s="162"/>
      <c r="Q60" s="163"/>
      <c r="R60" s="39"/>
      <c r="S60" s="39"/>
      <c r="T60" s="39"/>
      <c r="U60" s="39"/>
      <c r="V60" s="39">
        <v>195000</v>
      </c>
      <c r="W60" s="39"/>
      <c r="X60" s="39"/>
    </row>
    <row r="61" spans="1:24" s="43" customFormat="1" ht="15">
      <c r="A61" s="165"/>
      <c r="B61" s="168"/>
      <c r="C61" s="70" t="s">
        <v>125</v>
      </c>
      <c r="D61" s="69">
        <f t="shared" si="16"/>
        <v>0</v>
      </c>
      <c r="E61" s="79">
        <f t="shared" si="17"/>
        <v>0</v>
      </c>
      <c r="F61" s="39"/>
      <c r="G61" s="39"/>
      <c r="H61" s="39"/>
      <c r="I61" s="39"/>
      <c r="J61" s="39"/>
      <c r="K61" s="78"/>
      <c r="L61" s="79">
        <f t="shared" si="20"/>
        <v>0</v>
      </c>
      <c r="M61" s="161"/>
      <c r="N61" s="162"/>
      <c r="O61" s="162"/>
      <c r="P61" s="162"/>
      <c r="Q61" s="163"/>
      <c r="R61" s="39"/>
      <c r="S61" s="39"/>
      <c r="T61" s="39"/>
      <c r="U61" s="39"/>
      <c r="V61" s="39"/>
      <c r="W61" s="39"/>
      <c r="X61" s="39"/>
    </row>
    <row r="62" spans="1:24" s="43" customFormat="1" ht="15">
      <c r="A62" s="165"/>
      <c r="B62" s="168"/>
      <c r="C62" s="70" t="s">
        <v>124</v>
      </c>
      <c r="D62" s="69">
        <f t="shared" si="16"/>
        <v>0</v>
      </c>
      <c r="E62" s="79">
        <f t="shared" si="17"/>
        <v>0</v>
      </c>
      <c r="F62" s="39"/>
      <c r="G62" s="39"/>
      <c r="H62" s="39"/>
      <c r="I62" s="39"/>
      <c r="J62" s="39"/>
      <c r="K62" s="78"/>
      <c r="L62" s="79">
        <f t="shared" si="20"/>
        <v>0</v>
      </c>
      <c r="M62" s="161"/>
      <c r="N62" s="162"/>
      <c r="O62" s="162"/>
      <c r="P62" s="162"/>
      <c r="Q62" s="163"/>
      <c r="R62" s="39"/>
      <c r="S62" s="39"/>
      <c r="T62" s="39"/>
      <c r="U62" s="39"/>
      <c r="V62" s="39"/>
      <c r="W62" s="39"/>
      <c r="X62" s="39"/>
    </row>
    <row r="63" spans="1:24" s="43" customFormat="1" ht="15">
      <c r="A63" s="165"/>
      <c r="B63" s="168"/>
      <c r="C63" s="70" t="s">
        <v>123</v>
      </c>
      <c r="D63" s="69">
        <f t="shared" si="16"/>
        <v>0</v>
      </c>
      <c r="E63" s="79">
        <f t="shared" si="17"/>
        <v>0</v>
      </c>
      <c r="F63" s="39"/>
      <c r="G63" s="39"/>
      <c r="H63" s="39"/>
      <c r="I63" s="39"/>
      <c r="J63" s="39"/>
      <c r="K63" s="78"/>
      <c r="L63" s="79">
        <f t="shared" si="20"/>
        <v>0</v>
      </c>
      <c r="M63" s="161"/>
      <c r="N63" s="162"/>
      <c r="O63" s="162"/>
      <c r="P63" s="162"/>
      <c r="Q63" s="163"/>
      <c r="R63" s="39"/>
      <c r="S63" s="39"/>
      <c r="T63" s="39"/>
      <c r="U63" s="39"/>
      <c r="V63" s="39"/>
      <c r="W63" s="39"/>
      <c r="X63" s="39"/>
    </row>
    <row r="64" spans="1:24" s="43" customFormat="1" ht="15">
      <c r="A64" s="165"/>
      <c r="B64" s="168"/>
      <c r="C64" s="70" t="s">
        <v>122</v>
      </c>
      <c r="D64" s="69">
        <f t="shared" si="16"/>
        <v>0</v>
      </c>
      <c r="E64" s="79">
        <f t="shared" si="17"/>
        <v>0</v>
      </c>
      <c r="F64" s="39"/>
      <c r="G64" s="39"/>
      <c r="H64" s="39"/>
      <c r="I64" s="39"/>
      <c r="J64" s="39"/>
      <c r="K64" s="78"/>
      <c r="L64" s="79">
        <f t="shared" si="20"/>
        <v>0</v>
      </c>
      <c r="M64" s="161"/>
      <c r="N64" s="162"/>
      <c r="O64" s="162"/>
      <c r="P64" s="162"/>
      <c r="Q64" s="163"/>
      <c r="R64" s="39"/>
      <c r="S64" s="39"/>
      <c r="T64" s="39"/>
      <c r="U64" s="39"/>
      <c r="V64" s="39"/>
      <c r="W64" s="39"/>
      <c r="X64" s="39"/>
    </row>
    <row r="65" spans="1:24" s="43" customFormat="1" ht="15">
      <c r="A65" s="165"/>
      <c r="B65" s="168"/>
      <c r="C65" s="70" t="s">
        <v>121</v>
      </c>
      <c r="D65" s="69">
        <f t="shared" si="16"/>
        <v>0</v>
      </c>
      <c r="E65" s="79">
        <f t="shared" si="17"/>
        <v>0</v>
      </c>
      <c r="F65" s="39"/>
      <c r="G65" s="39"/>
      <c r="H65" s="39"/>
      <c r="I65" s="39"/>
      <c r="J65" s="39"/>
      <c r="K65" s="78"/>
      <c r="L65" s="79">
        <f t="shared" si="20"/>
        <v>0</v>
      </c>
      <c r="M65" s="161"/>
      <c r="N65" s="162"/>
      <c r="O65" s="162"/>
      <c r="P65" s="162"/>
      <c r="Q65" s="163"/>
      <c r="R65" s="39"/>
      <c r="S65" s="39"/>
      <c r="T65" s="39"/>
      <c r="U65" s="39"/>
      <c r="V65" s="39"/>
      <c r="W65" s="39"/>
      <c r="X65" s="39"/>
    </row>
    <row r="66" spans="1:24" s="43" customFormat="1" ht="15">
      <c r="A66" s="165"/>
      <c r="B66" s="168"/>
      <c r="C66" s="70" t="s">
        <v>120</v>
      </c>
      <c r="D66" s="69">
        <f t="shared" si="16"/>
        <v>4500</v>
      </c>
      <c r="E66" s="79">
        <f t="shared" si="17"/>
        <v>3500</v>
      </c>
      <c r="F66" s="39"/>
      <c r="G66" s="39"/>
      <c r="H66" s="39"/>
      <c r="I66" s="39"/>
      <c r="J66" s="39"/>
      <c r="K66" s="78">
        <v>3500</v>
      </c>
      <c r="L66" s="79">
        <f t="shared" si="20"/>
        <v>0</v>
      </c>
      <c r="M66" s="161"/>
      <c r="N66" s="162"/>
      <c r="O66" s="162"/>
      <c r="P66" s="162"/>
      <c r="Q66" s="163"/>
      <c r="R66" s="39"/>
      <c r="S66" s="39"/>
      <c r="T66" s="39"/>
      <c r="U66" s="39"/>
      <c r="V66" s="39">
        <v>1000</v>
      </c>
      <c r="W66" s="39"/>
      <c r="X66" s="39"/>
    </row>
    <row r="67" spans="1:24" s="43" customFormat="1" ht="15">
      <c r="A67" s="166"/>
      <c r="B67" s="169"/>
      <c r="C67" s="70" t="s">
        <v>119</v>
      </c>
      <c r="D67" s="69">
        <f t="shared" si="16"/>
        <v>1337500</v>
      </c>
      <c r="E67" s="79">
        <f t="shared" si="17"/>
        <v>808500</v>
      </c>
      <c r="F67" s="39"/>
      <c r="G67" s="39"/>
      <c r="H67" s="39"/>
      <c r="I67" s="39"/>
      <c r="J67" s="39"/>
      <c r="K67" s="78">
        <v>760000</v>
      </c>
      <c r="L67" s="79">
        <f t="shared" si="20"/>
        <v>48500</v>
      </c>
      <c r="M67" s="161">
        <v>48500</v>
      </c>
      <c r="N67" s="162"/>
      <c r="O67" s="162"/>
      <c r="P67" s="162"/>
      <c r="Q67" s="163"/>
      <c r="R67" s="39"/>
      <c r="S67" s="39"/>
      <c r="T67" s="39"/>
      <c r="U67" s="39"/>
      <c r="V67" s="39">
        <v>529000</v>
      </c>
      <c r="W67" s="39">
        <v>835000</v>
      </c>
      <c r="X67" s="39">
        <v>958000</v>
      </c>
    </row>
    <row r="68" spans="1:24" s="43" customFormat="1" ht="15">
      <c r="A68" s="72" t="s">
        <v>118</v>
      </c>
      <c r="B68" s="70">
        <v>300</v>
      </c>
      <c r="C68" s="70"/>
      <c r="D68" s="69">
        <f t="shared" si="16"/>
        <v>88981828.28999999</v>
      </c>
      <c r="E68" s="79">
        <f t="shared" si="17"/>
        <v>76006828.28999999</v>
      </c>
      <c r="F68" s="79">
        <f aca="true" t="shared" si="21" ref="F68:K68">F70+F81+F82</f>
        <v>0</v>
      </c>
      <c r="G68" s="79">
        <f t="shared" si="21"/>
        <v>6758370</v>
      </c>
      <c r="H68" s="79">
        <f t="shared" si="21"/>
        <v>0</v>
      </c>
      <c r="I68" s="79">
        <f t="shared" si="21"/>
        <v>0</v>
      </c>
      <c r="J68" s="79">
        <f t="shared" si="21"/>
        <v>0</v>
      </c>
      <c r="K68" s="79">
        <f t="shared" si="21"/>
        <v>56738855.629999995</v>
      </c>
      <c r="L68" s="79">
        <f t="shared" si="20"/>
        <v>12509602.66</v>
      </c>
      <c r="M68" s="158">
        <f>M70+M81+M82</f>
        <v>12509602.66</v>
      </c>
      <c r="N68" s="159"/>
      <c r="O68" s="159"/>
      <c r="P68" s="159"/>
      <c r="Q68" s="160"/>
      <c r="R68" s="79">
        <f aca="true" t="shared" si="22" ref="R68:X68">R70+R81+R82</f>
        <v>0</v>
      </c>
      <c r="S68" s="79">
        <f t="shared" si="22"/>
        <v>0</v>
      </c>
      <c r="T68" s="79">
        <f t="shared" si="22"/>
        <v>0</v>
      </c>
      <c r="U68" s="79">
        <f t="shared" si="22"/>
        <v>0</v>
      </c>
      <c r="V68" s="79">
        <f t="shared" si="22"/>
        <v>12975000</v>
      </c>
      <c r="W68" s="79">
        <f t="shared" si="22"/>
        <v>62896145</v>
      </c>
      <c r="X68" s="79">
        <f t="shared" si="22"/>
        <v>67642400</v>
      </c>
    </row>
    <row r="69" spans="1:24" s="43" customFormat="1" ht="15">
      <c r="A69" s="72" t="s">
        <v>50</v>
      </c>
      <c r="B69" s="70"/>
      <c r="C69" s="70"/>
      <c r="D69" s="67" t="s">
        <v>91</v>
      </c>
      <c r="E69" s="66" t="s">
        <v>91</v>
      </c>
      <c r="F69" s="66" t="s">
        <v>91</v>
      </c>
      <c r="G69" s="66" t="s">
        <v>91</v>
      </c>
      <c r="H69" s="66" t="s">
        <v>91</v>
      </c>
      <c r="I69" s="66" t="s">
        <v>91</v>
      </c>
      <c r="J69" s="66" t="s">
        <v>91</v>
      </c>
      <c r="K69" s="68" t="s">
        <v>91</v>
      </c>
      <c r="L69" s="66" t="s">
        <v>91</v>
      </c>
      <c r="M69" s="155" t="s">
        <v>91</v>
      </c>
      <c r="N69" s="156"/>
      <c r="O69" s="156"/>
      <c r="P69" s="156"/>
      <c r="Q69" s="157"/>
      <c r="R69" s="66" t="s">
        <v>91</v>
      </c>
      <c r="S69" s="66" t="s">
        <v>91</v>
      </c>
      <c r="T69" s="66" t="s">
        <v>92</v>
      </c>
      <c r="U69" s="66" t="s">
        <v>91</v>
      </c>
      <c r="V69" s="66" t="s">
        <v>91</v>
      </c>
      <c r="W69" s="66" t="s">
        <v>91</v>
      </c>
      <c r="X69" s="66" t="s">
        <v>91</v>
      </c>
    </row>
    <row r="70" spans="1:24" s="43" customFormat="1" ht="15">
      <c r="A70" s="164" t="s">
        <v>117</v>
      </c>
      <c r="B70" s="167">
        <v>310</v>
      </c>
      <c r="C70" s="70"/>
      <c r="D70" s="69">
        <f>D71+D72</f>
        <v>9568103.76</v>
      </c>
      <c r="E70" s="79">
        <f>F70+G70+H70+I70+J70+K70+L70</f>
        <v>9438103.76</v>
      </c>
      <c r="F70" s="79">
        <f aca="true" t="shared" si="23" ref="F70:M70">F72+F71</f>
        <v>0</v>
      </c>
      <c r="G70" s="79">
        <f t="shared" si="23"/>
        <v>6758370</v>
      </c>
      <c r="H70" s="79">
        <f t="shared" si="23"/>
        <v>0</v>
      </c>
      <c r="I70" s="79">
        <f t="shared" si="23"/>
        <v>0</v>
      </c>
      <c r="J70" s="79">
        <f t="shared" si="23"/>
        <v>0</v>
      </c>
      <c r="K70" s="79">
        <f t="shared" si="23"/>
        <v>2509733.76</v>
      </c>
      <c r="L70" s="79">
        <f t="shared" si="23"/>
        <v>170000</v>
      </c>
      <c r="M70" s="158">
        <f t="shared" si="23"/>
        <v>170000</v>
      </c>
      <c r="N70" s="159"/>
      <c r="O70" s="159"/>
      <c r="P70" s="159"/>
      <c r="Q70" s="160"/>
      <c r="R70" s="79">
        <f aca="true" t="shared" si="24" ref="R70:X70">R72+R71</f>
        <v>0</v>
      </c>
      <c r="S70" s="79">
        <f t="shared" si="24"/>
        <v>0</v>
      </c>
      <c r="T70" s="79">
        <f t="shared" si="24"/>
        <v>0</v>
      </c>
      <c r="U70" s="79">
        <f t="shared" si="24"/>
        <v>0</v>
      </c>
      <c r="V70" s="79">
        <f t="shared" si="24"/>
        <v>130000</v>
      </c>
      <c r="W70" s="79">
        <f t="shared" si="24"/>
        <v>1745000</v>
      </c>
      <c r="X70" s="79">
        <f t="shared" si="24"/>
        <v>2115000</v>
      </c>
    </row>
    <row r="71" spans="1:24" s="43" customFormat="1" ht="15">
      <c r="A71" s="165"/>
      <c r="B71" s="168"/>
      <c r="C71" s="70" t="s">
        <v>116</v>
      </c>
      <c r="D71" s="69">
        <f>E71+V71</f>
        <v>0</v>
      </c>
      <c r="E71" s="79">
        <f>F71+G71+H71+I71+J71+K71+L71</f>
        <v>0</v>
      </c>
      <c r="F71" s="39"/>
      <c r="G71" s="39"/>
      <c r="H71" s="39"/>
      <c r="I71" s="39"/>
      <c r="J71" s="39"/>
      <c r="K71" s="39"/>
      <c r="L71" s="79">
        <f>M71+R71+S71+T71+U71</f>
        <v>0</v>
      </c>
      <c r="M71" s="161"/>
      <c r="N71" s="162"/>
      <c r="O71" s="162"/>
      <c r="P71" s="162"/>
      <c r="Q71" s="163"/>
      <c r="R71" s="39"/>
      <c r="S71" s="39"/>
      <c r="T71" s="39"/>
      <c r="U71" s="39"/>
      <c r="V71" s="39"/>
      <c r="W71" s="39"/>
      <c r="X71" s="39"/>
    </row>
    <row r="72" spans="1:24" s="43" customFormat="1" ht="15">
      <c r="A72" s="166"/>
      <c r="B72" s="168"/>
      <c r="C72" s="70" t="s">
        <v>106</v>
      </c>
      <c r="D72" s="69">
        <f>E72+V72</f>
        <v>9568103.76</v>
      </c>
      <c r="E72" s="79">
        <f>F72+G72+H72+I72+J72+K72+L72</f>
        <v>9438103.76</v>
      </c>
      <c r="F72" s="39"/>
      <c r="G72" s="39">
        <v>6758370</v>
      </c>
      <c r="H72" s="39"/>
      <c r="I72" s="39"/>
      <c r="J72" s="39"/>
      <c r="K72" s="39">
        <v>2509733.76</v>
      </c>
      <c r="L72" s="79">
        <f>M72+R72+S72+T72+U72</f>
        <v>170000</v>
      </c>
      <c r="M72" s="161">
        <v>170000</v>
      </c>
      <c r="N72" s="162"/>
      <c r="O72" s="162"/>
      <c r="P72" s="162"/>
      <c r="Q72" s="163"/>
      <c r="R72" s="39"/>
      <c r="S72" s="39"/>
      <c r="T72" s="39"/>
      <c r="U72" s="39"/>
      <c r="V72" s="39">
        <v>130000</v>
      </c>
      <c r="W72" s="39">
        <v>1745000</v>
      </c>
      <c r="X72" s="39">
        <v>2115000</v>
      </c>
    </row>
    <row r="73" spans="1:24" s="43" customFormat="1" ht="15">
      <c r="A73" s="74" t="s">
        <v>115</v>
      </c>
      <c r="B73" s="168"/>
      <c r="C73" s="70"/>
      <c r="D73" s="73"/>
      <c r="E73" s="66" t="s">
        <v>91</v>
      </c>
      <c r="F73" s="66" t="s">
        <v>91</v>
      </c>
      <c r="G73" s="66" t="s">
        <v>91</v>
      </c>
      <c r="H73" s="66" t="s">
        <v>91</v>
      </c>
      <c r="I73" s="66" t="s">
        <v>91</v>
      </c>
      <c r="J73" s="66" t="s">
        <v>91</v>
      </c>
      <c r="K73" s="78"/>
      <c r="L73" s="66" t="s">
        <v>91</v>
      </c>
      <c r="M73" s="155" t="s">
        <v>91</v>
      </c>
      <c r="N73" s="156"/>
      <c r="O73" s="156"/>
      <c r="P73" s="156"/>
      <c r="Q73" s="157"/>
      <c r="R73" s="66" t="s">
        <v>91</v>
      </c>
      <c r="S73" s="39"/>
      <c r="T73" s="39"/>
      <c r="U73" s="66" t="s">
        <v>91</v>
      </c>
      <c r="V73" s="66" t="s">
        <v>91</v>
      </c>
      <c r="W73" s="66" t="s">
        <v>91</v>
      </c>
      <c r="X73" s="66" t="s">
        <v>91</v>
      </c>
    </row>
    <row r="74" spans="1:24" s="43" customFormat="1" ht="30">
      <c r="A74" s="74" t="s">
        <v>114</v>
      </c>
      <c r="B74" s="168"/>
      <c r="C74" s="70"/>
      <c r="D74" s="73">
        <v>315719</v>
      </c>
      <c r="E74" s="66" t="s">
        <v>91</v>
      </c>
      <c r="F74" s="66" t="s">
        <v>91</v>
      </c>
      <c r="G74" s="66" t="s">
        <v>91</v>
      </c>
      <c r="H74" s="66" t="s">
        <v>91</v>
      </c>
      <c r="I74" s="66" t="s">
        <v>91</v>
      </c>
      <c r="J74" s="66" t="s">
        <v>91</v>
      </c>
      <c r="K74" s="78">
        <v>215719</v>
      </c>
      <c r="L74" s="66" t="s">
        <v>91</v>
      </c>
      <c r="M74" s="155" t="s">
        <v>91</v>
      </c>
      <c r="N74" s="156"/>
      <c r="O74" s="156"/>
      <c r="P74" s="156"/>
      <c r="Q74" s="157"/>
      <c r="R74" s="66" t="s">
        <v>91</v>
      </c>
      <c r="S74" s="39"/>
      <c r="T74" s="39"/>
      <c r="U74" s="66" t="s">
        <v>91</v>
      </c>
      <c r="V74" s="66" t="s">
        <v>91</v>
      </c>
      <c r="W74" s="66" t="s">
        <v>91</v>
      </c>
      <c r="X74" s="66" t="s">
        <v>91</v>
      </c>
    </row>
    <row r="75" spans="1:24" s="43" customFormat="1" ht="15">
      <c r="A75" s="74" t="s">
        <v>113</v>
      </c>
      <c r="B75" s="168"/>
      <c r="C75" s="70"/>
      <c r="D75" s="73">
        <v>1894004.12</v>
      </c>
      <c r="E75" s="66" t="s">
        <v>91</v>
      </c>
      <c r="F75" s="66" t="s">
        <v>91</v>
      </c>
      <c r="G75" s="66" t="s">
        <v>91</v>
      </c>
      <c r="H75" s="66" t="s">
        <v>91</v>
      </c>
      <c r="I75" s="66" t="s">
        <v>91</v>
      </c>
      <c r="J75" s="66" t="s">
        <v>91</v>
      </c>
      <c r="K75" s="78">
        <v>1694004.12</v>
      </c>
      <c r="L75" s="66" t="s">
        <v>91</v>
      </c>
      <c r="M75" s="155" t="s">
        <v>91</v>
      </c>
      <c r="N75" s="156"/>
      <c r="O75" s="156"/>
      <c r="P75" s="156"/>
      <c r="Q75" s="157"/>
      <c r="R75" s="66" t="s">
        <v>91</v>
      </c>
      <c r="S75" s="39"/>
      <c r="T75" s="39"/>
      <c r="U75" s="66" t="s">
        <v>91</v>
      </c>
      <c r="V75" s="66" t="s">
        <v>91</v>
      </c>
      <c r="W75" s="66" t="s">
        <v>91</v>
      </c>
      <c r="X75" s="66" t="s">
        <v>91</v>
      </c>
    </row>
    <row r="76" spans="1:24" s="43" customFormat="1" ht="15">
      <c r="A76" s="74" t="s">
        <v>112</v>
      </c>
      <c r="B76" s="168"/>
      <c r="C76" s="70"/>
      <c r="D76" s="73"/>
      <c r="E76" s="66" t="s">
        <v>91</v>
      </c>
      <c r="F76" s="66" t="s">
        <v>91</v>
      </c>
      <c r="G76" s="66" t="s">
        <v>91</v>
      </c>
      <c r="H76" s="66" t="s">
        <v>91</v>
      </c>
      <c r="I76" s="66" t="s">
        <v>91</v>
      </c>
      <c r="J76" s="66" t="s">
        <v>91</v>
      </c>
      <c r="K76" s="78"/>
      <c r="L76" s="66" t="s">
        <v>91</v>
      </c>
      <c r="M76" s="155" t="s">
        <v>91</v>
      </c>
      <c r="N76" s="156"/>
      <c r="O76" s="156"/>
      <c r="P76" s="156"/>
      <c r="Q76" s="157"/>
      <c r="R76" s="66" t="s">
        <v>91</v>
      </c>
      <c r="S76" s="39"/>
      <c r="T76" s="39"/>
      <c r="U76" s="66" t="s">
        <v>91</v>
      </c>
      <c r="V76" s="66" t="s">
        <v>91</v>
      </c>
      <c r="W76" s="66" t="s">
        <v>91</v>
      </c>
      <c r="X76" s="66" t="s">
        <v>91</v>
      </c>
    </row>
    <row r="77" spans="1:24" s="43" customFormat="1" ht="15">
      <c r="A77" s="74" t="s">
        <v>111</v>
      </c>
      <c r="B77" s="168"/>
      <c r="C77" s="70"/>
      <c r="D77" s="73">
        <v>7358380.64</v>
      </c>
      <c r="E77" s="66" t="s">
        <v>91</v>
      </c>
      <c r="F77" s="66" t="s">
        <v>91</v>
      </c>
      <c r="G77" s="66" t="s">
        <v>91</v>
      </c>
      <c r="H77" s="66" t="s">
        <v>91</v>
      </c>
      <c r="I77" s="66" t="s">
        <v>91</v>
      </c>
      <c r="J77" s="66" t="s">
        <v>91</v>
      </c>
      <c r="K77" s="78">
        <v>600010.64</v>
      </c>
      <c r="L77" s="66" t="s">
        <v>91</v>
      </c>
      <c r="M77" s="155" t="s">
        <v>91</v>
      </c>
      <c r="N77" s="156"/>
      <c r="O77" s="156"/>
      <c r="P77" s="156"/>
      <c r="Q77" s="157"/>
      <c r="R77" s="66" t="s">
        <v>91</v>
      </c>
      <c r="S77" s="39"/>
      <c r="T77" s="39"/>
      <c r="U77" s="66" t="s">
        <v>91</v>
      </c>
      <c r="V77" s="66" t="s">
        <v>91</v>
      </c>
      <c r="W77" s="66" t="s">
        <v>91</v>
      </c>
      <c r="X77" s="66" t="s">
        <v>91</v>
      </c>
    </row>
    <row r="78" spans="1:24" s="43" customFormat="1" ht="15">
      <c r="A78" s="74" t="s">
        <v>110</v>
      </c>
      <c r="B78" s="168"/>
      <c r="C78" s="70"/>
      <c r="D78" s="73"/>
      <c r="E78" s="66" t="s">
        <v>91</v>
      </c>
      <c r="F78" s="66" t="s">
        <v>91</v>
      </c>
      <c r="G78" s="66" t="s">
        <v>91</v>
      </c>
      <c r="H78" s="66" t="s">
        <v>91</v>
      </c>
      <c r="I78" s="66" t="s">
        <v>91</v>
      </c>
      <c r="J78" s="66" t="s">
        <v>91</v>
      </c>
      <c r="K78" s="78"/>
      <c r="L78" s="66" t="s">
        <v>91</v>
      </c>
      <c r="M78" s="155" t="s">
        <v>91</v>
      </c>
      <c r="N78" s="156"/>
      <c r="O78" s="156"/>
      <c r="P78" s="156"/>
      <c r="Q78" s="157"/>
      <c r="R78" s="66" t="s">
        <v>91</v>
      </c>
      <c r="S78" s="39"/>
      <c r="T78" s="39"/>
      <c r="U78" s="66" t="s">
        <v>91</v>
      </c>
      <c r="V78" s="66" t="s">
        <v>91</v>
      </c>
      <c r="W78" s="66" t="s">
        <v>91</v>
      </c>
      <c r="X78" s="66" t="s">
        <v>91</v>
      </c>
    </row>
    <row r="79" spans="1:24" s="43" customFormat="1" ht="15">
      <c r="A79" s="74" t="s">
        <v>109</v>
      </c>
      <c r="B79" s="168"/>
      <c r="C79" s="70"/>
      <c r="D79" s="73"/>
      <c r="E79" s="66" t="s">
        <v>91</v>
      </c>
      <c r="F79" s="66" t="s">
        <v>91</v>
      </c>
      <c r="G79" s="66" t="s">
        <v>91</v>
      </c>
      <c r="H79" s="66" t="s">
        <v>91</v>
      </c>
      <c r="I79" s="66" t="s">
        <v>91</v>
      </c>
      <c r="J79" s="66" t="s">
        <v>91</v>
      </c>
      <c r="K79" s="78"/>
      <c r="L79" s="66" t="s">
        <v>91</v>
      </c>
      <c r="M79" s="155" t="s">
        <v>91</v>
      </c>
      <c r="N79" s="156"/>
      <c r="O79" s="156"/>
      <c r="P79" s="156"/>
      <c r="Q79" s="157"/>
      <c r="R79" s="66" t="s">
        <v>91</v>
      </c>
      <c r="S79" s="39"/>
      <c r="T79" s="39"/>
      <c r="U79" s="66" t="s">
        <v>91</v>
      </c>
      <c r="V79" s="66" t="s">
        <v>91</v>
      </c>
      <c r="W79" s="66" t="s">
        <v>91</v>
      </c>
      <c r="X79" s="66" t="s">
        <v>91</v>
      </c>
    </row>
    <row r="80" spans="1:24" s="43" customFormat="1" ht="15">
      <c r="A80" s="74" t="s">
        <v>98</v>
      </c>
      <c r="B80" s="169"/>
      <c r="C80" s="70"/>
      <c r="D80" s="73"/>
      <c r="E80" s="66" t="s">
        <v>91</v>
      </c>
      <c r="F80" s="66" t="s">
        <v>91</v>
      </c>
      <c r="G80" s="66" t="s">
        <v>91</v>
      </c>
      <c r="H80" s="66" t="s">
        <v>91</v>
      </c>
      <c r="I80" s="66" t="s">
        <v>91</v>
      </c>
      <c r="J80" s="66" t="s">
        <v>91</v>
      </c>
      <c r="K80" s="78"/>
      <c r="L80" s="66" t="s">
        <v>91</v>
      </c>
      <c r="M80" s="155" t="s">
        <v>91</v>
      </c>
      <c r="N80" s="156"/>
      <c r="O80" s="156"/>
      <c r="P80" s="156"/>
      <c r="Q80" s="157"/>
      <c r="R80" s="66" t="s">
        <v>91</v>
      </c>
      <c r="S80" s="39"/>
      <c r="T80" s="39"/>
      <c r="U80" s="66" t="s">
        <v>91</v>
      </c>
      <c r="V80" s="66" t="s">
        <v>91</v>
      </c>
      <c r="W80" s="66" t="s">
        <v>91</v>
      </c>
      <c r="X80" s="66" t="s">
        <v>91</v>
      </c>
    </row>
    <row r="81" spans="1:24" s="43" customFormat="1" ht="15">
      <c r="A81" s="72" t="s">
        <v>108</v>
      </c>
      <c r="B81" s="70">
        <v>320</v>
      </c>
      <c r="C81" s="70" t="s">
        <v>106</v>
      </c>
      <c r="D81" s="69">
        <f>E81+V81</f>
        <v>0</v>
      </c>
      <c r="E81" s="79">
        <f>F81+G81+H81+I81+J81+K81+L81</f>
        <v>0</v>
      </c>
      <c r="F81" s="39"/>
      <c r="G81" s="39"/>
      <c r="H81" s="39"/>
      <c r="I81" s="39"/>
      <c r="J81" s="39"/>
      <c r="K81" s="78"/>
      <c r="L81" s="79">
        <f>M81+R81+S81+T81+U81</f>
        <v>0</v>
      </c>
      <c r="M81" s="161"/>
      <c r="N81" s="162"/>
      <c r="O81" s="162"/>
      <c r="P81" s="162"/>
      <c r="Q81" s="163"/>
      <c r="R81" s="39"/>
      <c r="S81" s="39"/>
      <c r="T81" s="39"/>
      <c r="U81" s="39"/>
      <c r="V81" s="39"/>
      <c r="W81" s="39"/>
      <c r="X81" s="39"/>
    </row>
    <row r="82" spans="1:24" s="43" customFormat="1" ht="15">
      <c r="A82" s="81" t="s">
        <v>107</v>
      </c>
      <c r="B82" s="167">
        <v>340</v>
      </c>
      <c r="C82" s="70" t="s">
        <v>106</v>
      </c>
      <c r="D82" s="69">
        <f>IF(E82+V82&gt;0,IF((E82+V82)=(D83+D84+D85+D86+D87+D88+D89+D90),E82+V82,-1),0)</f>
        <v>79413724.53</v>
      </c>
      <c r="E82" s="79">
        <f>F82+G82+H82+I82+J82+K82+L82</f>
        <v>66568724.53</v>
      </c>
      <c r="F82" s="39"/>
      <c r="G82" s="39"/>
      <c r="H82" s="39"/>
      <c r="I82" s="39"/>
      <c r="J82" s="39"/>
      <c r="K82" s="78">
        <v>54229121.87</v>
      </c>
      <c r="L82" s="79">
        <f>M82+R82+S82+T82+U82</f>
        <v>12339602.66</v>
      </c>
      <c r="M82" s="161">
        <v>12339602.66</v>
      </c>
      <c r="N82" s="162"/>
      <c r="O82" s="162"/>
      <c r="P82" s="162"/>
      <c r="Q82" s="163"/>
      <c r="R82" s="39"/>
      <c r="S82" s="39"/>
      <c r="T82" s="39"/>
      <c r="U82" s="39"/>
      <c r="V82" s="39">
        <v>12845000</v>
      </c>
      <c r="W82" s="39">
        <v>61151145</v>
      </c>
      <c r="X82" s="39">
        <v>65527400</v>
      </c>
    </row>
    <row r="83" spans="1:24" s="43" customFormat="1" ht="15">
      <c r="A83" s="74" t="s">
        <v>105</v>
      </c>
      <c r="B83" s="168"/>
      <c r="C83" s="70"/>
      <c r="D83" s="73">
        <v>0</v>
      </c>
      <c r="E83" s="66" t="s">
        <v>91</v>
      </c>
      <c r="F83" s="66" t="s">
        <v>91</v>
      </c>
      <c r="G83" s="66" t="s">
        <v>91</v>
      </c>
      <c r="H83" s="66" t="s">
        <v>91</v>
      </c>
      <c r="I83" s="66" t="s">
        <v>91</v>
      </c>
      <c r="J83" s="66" t="s">
        <v>91</v>
      </c>
      <c r="K83" s="78">
        <v>0</v>
      </c>
      <c r="L83" s="66" t="s">
        <v>91</v>
      </c>
      <c r="M83" s="155" t="s">
        <v>91</v>
      </c>
      <c r="N83" s="156"/>
      <c r="O83" s="156"/>
      <c r="P83" s="156"/>
      <c r="Q83" s="157"/>
      <c r="R83" s="66" t="s">
        <v>91</v>
      </c>
      <c r="S83" s="39"/>
      <c r="T83" s="39"/>
      <c r="U83" s="66" t="s">
        <v>91</v>
      </c>
      <c r="V83" s="66" t="s">
        <v>91</v>
      </c>
      <c r="W83" s="66" t="s">
        <v>91</v>
      </c>
      <c r="X83" s="66" t="s">
        <v>91</v>
      </c>
    </row>
    <row r="84" spans="1:24" s="43" customFormat="1" ht="15">
      <c r="A84" s="74" t="s">
        <v>104</v>
      </c>
      <c r="B84" s="168"/>
      <c r="C84" s="70"/>
      <c r="D84" s="73">
        <v>54661956.78</v>
      </c>
      <c r="E84" s="66" t="s">
        <v>91</v>
      </c>
      <c r="F84" s="66" t="s">
        <v>91</v>
      </c>
      <c r="G84" s="66" t="s">
        <v>91</v>
      </c>
      <c r="H84" s="66" t="s">
        <v>91</v>
      </c>
      <c r="I84" s="66" t="s">
        <v>91</v>
      </c>
      <c r="J84" s="66" t="s">
        <v>91</v>
      </c>
      <c r="K84" s="78">
        <v>38443866.72</v>
      </c>
      <c r="L84" s="66" t="s">
        <v>91</v>
      </c>
      <c r="M84" s="155" t="s">
        <v>91</v>
      </c>
      <c r="N84" s="156"/>
      <c r="O84" s="156"/>
      <c r="P84" s="156"/>
      <c r="Q84" s="157"/>
      <c r="R84" s="66" t="s">
        <v>91</v>
      </c>
      <c r="S84" s="39"/>
      <c r="T84" s="39"/>
      <c r="U84" s="66" t="s">
        <v>91</v>
      </c>
      <c r="V84" s="66" t="s">
        <v>91</v>
      </c>
      <c r="W84" s="66" t="s">
        <v>91</v>
      </c>
      <c r="X84" s="66" t="s">
        <v>91</v>
      </c>
    </row>
    <row r="85" spans="1:24" s="43" customFormat="1" ht="15">
      <c r="A85" s="74" t="s">
        <v>103</v>
      </c>
      <c r="B85" s="168"/>
      <c r="C85" s="70"/>
      <c r="D85" s="73"/>
      <c r="E85" s="66" t="s">
        <v>91</v>
      </c>
      <c r="F85" s="66" t="s">
        <v>91</v>
      </c>
      <c r="G85" s="66" t="s">
        <v>91</v>
      </c>
      <c r="H85" s="66" t="s">
        <v>91</v>
      </c>
      <c r="I85" s="66" t="s">
        <v>91</v>
      </c>
      <c r="J85" s="66" t="s">
        <v>91</v>
      </c>
      <c r="K85" s="78"/>
      <c r="L85" s="66" t="s">
        <v>91</v>
      </c>
      <c r="M85" s="155" t="s">
        <v>91</v>
      </c>
      <c r="N85" s="156"/>
      <c r="O85" s="156"/>
      <c r="P85" s="156"/>
      <c r="Q85" s="157"/>
      <c r="R85" s="66" t="s">
        <v>91</v>
      </c>
      <c r="S85" s="39"/>
      <c r="T85" s="39"/>
      <c r="U85" s="66" t="s">
        <v>91</v>
      </c>
      <c r="V85" s="66" t="s">
        <v>91</v>
      </c>
      <c r="W85" s="66" t="s">
        <v>91</v>
      </c>
      <c r="X85" s="66" t="s">
        <v>91</v>
      </c>
    </row>
    <row r="86" spans="1:24" s="43" customFormat="1" ht="15">
      <c r="A86" s="74" t="s">
        <v>102</v>
      </c>
      <c r="B86" s="168"/>
      <c r="C86" s="70"/>
      <c r="D86" s="73">
        <v>13199527.36</v>
      </c>
      <c r="E86" s="66" t="s">
        <v>91</v>
      </c>
      <c r="F86" s="66" t="s">
        <v>91</v>
      </c>
      <c r="G86" s="66" t="s">
        <v>91</v>
      </c>
      <c r="H86" s="66" t="s">
        <v>91</v>
      </c>
      <c r="I86" s="66" t="s">
        <v>91</v>
      </c>
      <c r="J86" s="66" t="s">
        <v>91</v>
      </c>
      <c r="K86" s="78">
        <v>6513014.76</v>
      </c>
      <c r="L86" s="66" t="s">
        <v>91</v>
      </c>
      <c r="M86" s="155" t="s">
        <v>91</v>
      </c>
      <c r="N86" s="156"/>
      <c r="O86" s="156"/>
      <c r="P86" s="156"/>
      <c r="Q86" s="157"/>
      <c r="R86" s="66" t="s">
        <v>91</v>
      </c>
      <c r="S86" s="39"/>
      <c r="T86" s="39"/>
      <c r="U86" s="66" t="s">
        <v>91</v>
      </c>
      <c r="V86" s="66" t="s">
        <v>91</v>
      </c>
      <c r="W86" s="66" t="s">
        <v>91</v>
      </c>
      <c r="X86" s="66" t="s">
        <v>91</v>
      </c>
    </row>
    <row r="87" spans="1:24" s="43" customFormat="1" ht="15">
      <c r="A87" s="74" t="s">
        <v>101</v>
      </c>
      <c r="B87" s="168"/>
      <c r="C87" s="70"/>
      <c r="D87" s="73">
        <v>805711.59</v>
      </c>
      <c r="E87" s="66" t="s">
        <v>91</v>
      </c>
      <c r="F87" s="66" t="s">
        <v>91</v>
      </c>
      <c r="G87" s="66" t="s">
        <v>91</v>
      </c>
      <c r="H87" s="66" t="s">
        <v>91</v>
      </c>
      <c r="I87" s="66" t="s">
        <v>91</v>
      </c>
      <c r="J87" s="66" t="s">
        <v>91</v>
      </c>
      <c r="K87" s="78">
        <v>705711.59</v>
      </c>
      <c r="L87" s="66" t="s">
        <v>91</v>
      </c>
      <c r="M87" s="155" t="s">
        <v>91</v>
      </c>
      <c r="N87" s="156"/>
      <c r="O87" s="156"/>
      <c r="P87" s="156"/>
      <c r="Q87" s="157"/>
      <c r="R87" s="66" t="s">
        <v>91</v>
      </c>
      <c r="S87" s="39"/>
      <c r="T87" s="39"/>
      <c r="U87" s="66" t="s">
        <v>91</v>
      </c>
      <c r="V87" s="66" t="s">
        <v>91</v>
      </c>
      <c r="W87" s="66" t="s">
        <v>91</v>
      </c>
      <c r="X87" s="66" t="s">
        <v>91</v>
      </c>
    </row>
    <row r="88" spans="1:24" s="43" customFormat="1" ht="15">
      <c r="A88" s="74" t="s">
        <v>100</v>
      </c>
      <c r="B88" s="168"/>
      <c r="C88" s="70"/>
      <c r="D88" s="73">
        <v>10419528.8</v>
      </c>
      <c r="E88" s="66" t="s">
        <v>91</v>
      </c>
      <c r="F88" s="66" t="s">
        <v>91</v>
      </c>
      <c r="G88" s="66" t="s">
        <v>91</v>
      </c>
      <c r="H88" s="66" t="s">
        <v>91</v>
      </c>
      <c r="I88" s="66" t="s">
        <v>91</v>
      </c>
      <c r="J88" s="66" t="s">
        <v>91</v>
      </c>
      <c r="K88" s="78">
        <v>8319528.8</v>
      </c>
      <c r="L88" s="66" t="s">
        <v>91</v>
      </c>
      <c r="M88" s="155" t="s">
        <v>91</v>
      </c>
      <c r="N88" s="156"/>
      <c r="O88" s="156"/>
      <c r="P88" s="156"/>
      <c r="Q88" s="157"/>
      <c r="R88" s="66" t="s">
        <v>91</v>
      </c>
      <c r="S88" s="39"/>
      <c r="T88" s="39"/>
      <c r="U88" s="66" t="s">
        <v>91</v>
      </c>
      <c r="V88" s="66" t="s">
        <v>91</v>
      </c>
      <c r="W88" s="66" t="s">
        <v>91</v>
      </c>
      <c r="X88" s="66" t="s">
        <v>91</v>
      </c>
    </row>
    <row r="89" spans="1:24" s="43" customFormat="1" ht="15">
      <c r="A89" s="74" t="s">
        <v>99</v>
      </c>
      <c r="B89" s="168"/>
      <c r="C89" s="70"/>
      <c r="D89" s="73">
        <v>327000</v>
      </c>
      <c r="E89" s="66" t="s">
        <v>91</v>
      </c>
      <c r="F89" s="66" t="s">
        <v>91</v>
      </c>
      <c r="G89" s="66" t="s">
        <v>91</v>
      </c>
      <c r="H89" s="66" t="s">
        <v>91</v>
      </c>
      <c r="I89" s="66" t="s">
        <v>91</v>
      </c>
      <c r="J89" s="66" t="s">
        <v>91</v>
      </c>
      <c r="K89" s="78">
        <v>247000</v>
      </c>
      <c r="L89" s="66" t="s">
        <v>91</v>
      </c>
      <c r="M89" s="155" t="s">
        <v>91</v>
      </c>
      <c r="N89" s="156"/>
      <c r="O89" s="156"/>
      <c r="P89" s="156"/>
      <c r="Q89" s="157"/>
      <c r="R89" s="66" t="s">
        <v>91</v>
      </c>
      <c r="S89" s="39"/>
      <c r="T89" s="39"/>
      <c r="U89" s="66" t="s">
        <v>91</v>
      </c>
      <c r="V89" s="66" t="s">
        <v>91</v>
      </c>
      <c r="W89" s="66" t="s">
        <v>91</v>
      </c>
      <c r="X89" s="66" t="s">
        <v>91</v>
      </c>
    </row>
    <row r="90" spans="1:24" s="43" customFormat="1" ht="15">
      <c r="A90" s="74" t="s">
        <v>98</v>
      </c>
      <c r="B90" s="169"/>
      <c r="C90" s="70"/>
      <c r="D90" s="73">
        <v>0</v>
      </c>
      <c r="E90" s="66" t="s">
        <v>91</v>
      </c>
      <c r="F90" s="66" t="s">
        <v>91</v>
      </c>
      <c r="G90" s="66" t="s">
        <v>91</v>
      </c>
      <c r="H90" s="66" t="s">
        <v>91</v>
      </c>
      <c r="I90" s="66" t="s">
        <v>91</v>
      </c>
      <c r="J90" s="66" t="s">
        <v>91</v>
      </c>
      <c r="K90" s="78">
        <v>0</v>
      </c>
      <c r="L90" s="66" t="s">
        <v>91</v>
      </c>
      <c r="M90" s="155" t="s">
        <v>91</v>
      </c>
      <c r="N90" s="156"/>
      <c r="O90" s="156"/>
      <c r="P90" s="156"/>
      <c r="Q90" s="157"/>
      <c r="R90" s="66" t="s">
        <v>91</v>
      </c>
      <c r="S90" s="39"/>
      <c r="T90" s="39"/>
      <c r="U90" s="66" t="s">
        <v>91</v>
      </c>
      <c r="V90" s="66" t="s">
        <v>91</v>
      </c>
      <c r="W90" s="66" t="s">
        <v>91</v>
      </c>
      <c r="X90" s="66" t="s">
        <v>91</v>
      </c>
    </row>
    <row r="91" spans="1:24" s="43" customFormat="1" ht="30">
      <c r="A91" s="72" t="s">
        <v>97</v>
      </c>
      <c r="B91" s="70" t="s">
        <v>93</v>
      </c>
      <c r="C91" s="70"/>
      <c r="D91" s="77">
        <f>E91+V91</f>
        <v>0</v>
      </c>
      <c r="E91" s="75">
        <f>F91+G91+H91+I91+J91+K91+L91</f>
        <v>0</v>
      </c>
      <c r="F91" s="75">
        <f aca="true" t="shared" si="25" ref="F91:L91">ROUND(F10+F11-F20,2)</f>
        <v>0</v>
      </c>
      <c r="G91" s="75">
        <f t="shared" si="25"/>
        <v>0</v>
      </c>
      <c r="H91" s="75">
        <f t="shared" si="25"/>
        <v>0</v>
      </c>
      <c r="I91" s="75">
        <f t="shared" si="25"/>
        <v>0</v>
      </c>
      <c r="J91" s="75">
        <f t="shared" si="25"/>
        <v>0</v>
      </c>
      <c r="K91" s="75">
        <f t="shared" si="25"/>
        <v>0</v>
      </c>
      <c r="L91" s="75">
        <f t="shared" si="25"/>
        <v>0</v>
      </c>
      <c r="M91" s="76"/>
      <c r="N91" s="76"/>
      <c r="O91" s="76"/>
      <c r="P91" s="76"/>
      <c r="Q91" s="76"/>
      <c r="R91" s="75">
        <f aca="true" t="shared" si="26" ref="R91:X91">ROUND(R10+R11-R20,2)</f>
        <v>0</v>
      </c>
      <c r="S91" s="75">
        <f t="shared" si="26"/>
        <v>0</v>
      </c>
      <c r="T91" s="75">
        <f t="shared" si="26"/>
        <v>0</v>
      </c>
      <c r="U91" s="75">
        <f t="shared" si="26"/>
        <v>0</v>
      </c>
      <c r="V91" s="75">
        <f t="shared" si="26"/>
        <v>0</v>
      </c>
      <c r="W91" s="75">
        <f t="shared" si="26"/>
        <v>0</v>
      </c>
      <c r="X91" s="75">
        <f t="shared" si="26"/>
        <v>0</v>
      </c>
    </row>
    <row r="92" spans="1:24" s="43" customFormat="1" ht="15">
      <c r="A92" s="74" t="s">
        <v>96</v>
      </c>
      <c r="B92" s="70"/>
      <c r="C92" s="70"/>
      <c r="D92" s="73"/>
      <c r="E92" s="73"/>
      <c r="F92" s="39"/>
      <c r="G92" s="73"/>
      <c r="H92" s="73"/>
      <c r="I92" s="73"/>
      <c r="J92" s="73"/>
      <c r="K92" s="73"/>
      <c r="L92" s="73"/>
      <c r="M92" s="161"/>
      <c r="N92" s="162"/>
      <c r="O92" s="162"/>
      <c r="P92" s="162"/>
      <c r="Q92" s="163"/>
      <c r="R92" s="39"/>
      <c r="S92" s="39"/>
      <c r="T92" s="39"/>
      <c r="U92" s="39"/>
      <c r="V92" s="39"/>
      <c r="W92" s="39"/>
      <c r="X92" s="39"/>
    </row>
    <row r="93" spans="1:24" s="43" customFormat="1" ht="15">
      <c r="A93" s="72" t="s">
        <v>95</v>
      </c>
      <c r="B93" s="70" t="s">
        <v>93</v>
      </c>
      <c r="C93" s="70"/>
      <c r="D93" s="69">
        <f>E93+V93</f>
        <v>0</v>
      </c>
      <c r="E93" s="39"/>
      <c r="F93" s="66" t="s">
        <v>91</v>
      </c>
      <c r="G93" s="66" t="s">
        <v>91</v>
      </c>
      <c r="H93" s="66" t="s">
        <v>91</v>
      </c>
      <c r="I93" s="66" t="s">
        <v>91</v>
      </c>
      <c r="J93" s="66" t="s">
        <v>91</v>
      </c>
      <c r="K93" s="68" t="s">
        <v>91</v>
      </c>
      <c r="L93" s="66" t="s">
        <v>91</v>
      </c>
      <c r="M93" s="155" t="s">
        <v>91</v>
      </c>
      <c r="N93" s="156"/>
      <c r="O93" s="156"/>
      <c r="P93" s="156"/>
      <c r="Q93" s="157"/>
      <c r="R93" s="66" t="s">
        <v>91</v>
      </c>
      <c r="S93" s="66" t="s">
        <v>91</v>
      </c>
      <c r="T93" s="66" t="s">
        <v>92</v>
      </c>
      <c r="U93" s="66" t="s">
        <v>91</v>
      </c>
      <c r="V93" s="39"/>
      <c r="W93" s="39"/>
      <c r="X93" s="39"/>
    </row>
    <row r="94" spans="1:24" s="43" customFormat="1" ht="15">
      <c r="A94" s="71" t="s">
        <v>94</v>
      </c>
      <c r="B94" s="70" t="s">
        <v>93</v>
      </c>
      <c r="C94" s="70"/>
      <c r="D94" s="69">
        <f>E94+V94</f>
        <v>0</v>
      </c>
      <c r="E94" s="39"/>
      <c r="F94" s="66" t="s">
        <v>91</v>
      </c>
      <c r="G94" s="66" t="s">
        <v>91</v>
      </c>
      <c r="H94" s="66" t="s">
        <v>91</v>
      </c>
      <c r="I94" s="66" t="s">
        <v>91</v>
      </c>
      <c r="J94" s="66" t="s">
        <v>91</v>
      </c>
      <c r="K94" s="68" t="s">
        <v>91</v>
      </c>
      <c r="L94" s="66" t="s">
        <v>91</v>
      </c>
      <c r="M94" s="155" t="s">
        <v>91</v>
      </c>
      <c r="N94" s="156"/>
      <c r="O94" s="156"/>
      <c r="P94" s="156"/>
      <c r="Q94" s="157"/>
      <c r="R94" s="66" t="s">
        <v>91</v>
      </c>
      <c r="S94" s="66" t="s">
        <v>91</v>
      </c>
      <c r="T94" s="66" t="s">
        <v>92</v>
      </c>
      <c r="U94" s="66" t="s">
        <v>91</v>
      </c>
      <c r="V94" s="39"/>
      <c r="W94" s="39"/>
      <c r="X94" s="39"/>
    </row>
    <row r="95" spans="1:24" s="43" customFormat="1" ht="30" customHeight="1">
      <c r="A95" s="65"/>
      <c r="B95" s="64"/>
      <c r="C95" s="64"/>
      <c r="D95" s="62"/>
      <c r="E95" s="62"/>
      <c r="F95" s="62"/>
      <c r="G95" s="62"/>
      <c r="H95" s="62"/>
      <c r="I95" s="62"/>
      <c r="J95" s="62"/>
      <c r="K95" s="63"/>
      <c r="L95" s="62"/>
      <c r="M95" s="62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</row>
    <row r="96" spans="1:24" ht="15">
      <c r="A96" s="29" t="s">
        <v>82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">
      <c r="A97" s="29" t="s">
        <v>11</v>
      </c>
      <c r="B97" s="4"/>
      <c r="C97" s="4"/>
      <c r="D97" s="4"/>
      <c r="E97" s="206"/>
      <c r="F97" s="206"/>
      <c r="G97" s="4"/>
      <c r="H97" s="206" t="s">
        <v>84</v>
      </c>
      <c r="I97" s="206"/>
      <c r="J97" s="206"/>
      <c r="K97" s="206"/>
      <c r="L97" s="206"/>
      <c r="M97" s="206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">
      <c r="A98" s="29" t="s">
        <v>83</v>
      </c>
      <c r="B98" s="4"/>
      <c r="C98" s="4"/>
      <c r="D98" s="58"/>
      <c r="E98" s="207" t="s">
        <v>21</v>
      </c>
      <c r="F98" s="207"/>
      <c r="G98" s="4"/>
      <c r="H98" s="208" t="s">
        <v>20</v>
      </c>
      <c r="I98" s="208"/>
      <c r="J98" s="208"/>
      <c r="K98" s="208"/>
      <c r="L98" s="208"/>
      <c r="M98" s="208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">
      <c r="A99" s="119"/>
      <c r="B99" s="119"/>
      <c r="C99" s="29"/>
      <c r="D99" s="60"/>
      <c r="E99" s="60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">
      <c r="A100" s="29" t="s">
        <v>90</v>
      </c>
      <c r="B100" s="4"/>
      <c r="C100" s="4"/>
      <c r="D100" s="60"/>
      <c r="E100" s="206"/>
      <c r="F100" s="206"/>
      <c r="G100" s="4"/>
      <c r="H100" s="206"/>
      <c r="I100" s="206"/>
      <c r="J100" s="206"/>
      <c r="K100" s="206"/>
      <c r="L100" s="206"/>
      <c r="M100" s="20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">
      <c r="A101" s="29" t="s">
        <v>89</v>
      </c>
      <c r="B101" s="4"/>
      <c r="C101" s="4"/>
      <c r="D101" s="58"/>
      <c r="E101" s="207" t="s">
        <v>21</v>
      </c>
      <c r="F101" s="207"/>
      <c r="G101" s="4"/>
      <c r="H101" s="208" t="s">
        <v>20</v>
      </c>
      <c r="I101" s="208"/>
      <c r="J101" s="208"/>
      <c r="K101" s="208"/>
      <c r="L101" s="208"/>
      <c r="M101" s="208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">
      <c r="A102" s="57"/>
      <c r="B102" s="4"/>
      <c r="C102" s="4"/>
      <c r="D102" s="209"/>
      <c r="E102" s="209"/>
      <c r="F102" s="4"/>
      <c r="G102" s="4"/>
      <c r="H102" s="4"/>
      <c r="I102" s="5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">
      <c r="A103" s="29" t="s">
        <v>212</v>
      </c>
      <c r="B103" s="4"/>
      <c r="C103" s="4"/>
      <c r="D103" s="60"/>
      <c r="E103" s="206"/>
      <c r="F103" s="206"/>
      <c r="G103" s="4"/>
      <c r="H103" s="206" t="s">
        <v>210</v>
      </c>
      <c r="I103" s="206"/>
      <c r="J103" s="206"/>
      <c r="K103" s="206"/>
      <c r="L103" s="206"/>
      <c r="M103" s="206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">
      <c r="A104" s="29" t="s">
        <v>11</v>
      </c>
      <c r="B104" s="4"/>
      <c r="C104" s="4"/>
      <c r="D104" s="58"/>
      <c r="E104" s="207" t="s">
        <v>21</v>
      </c>
      <c r="F104" s="207"/>
      <c r="G104" s="4"/>
      <c r="H104" s="208" t="s">
        <v>20</v>
      </c>
      <c r="I104" s="208"/>
      <c r="J104" s="208"/>
      <c r="K104" s="208"/>
      <c r="L104" s="208"/>
      <c r="M104" s="208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">
      <c r="A105" s="29"/>
      <c r="B105" s="4"/>
      <c r="C105" s="4"/>
      <c r="D105" s="209"/>
      <c r="E105" s="209"/>
      <c r="F105" s="4"/>
      <c r="G105" s="4"/>
      <c r="H105" s="4"/>
      <c r="I105" s="5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">
      <c r="A106" s="29" t="s">
        <v>87</v>
      </c>
      <c r="B106" s="4"/>
      <c r="C106" s="4"/>
      <c r="D106" s="58"/>
      <c r="E106" s="211"/>
      <c r="F106" s="211"/>
      <c r="G106" s="4"/>
      <c r="H106" s="206" t="s">
        <v>211</v>
      </c>
      <c r="I106" s="206"/>
      <c r="J106" s="206"/>
      <c r="K106" s="206"/>
      <c r="L106" s="206"/>
      <c r="M106" s="206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">
      <c r="A107" s="57"/>
      <c r="B107" s="4"/>
      <c r="C107" s="4"/>
      <c r="D107" s="56"/>
      <c r="E107" s="207" t="s">
        <v>21</v>
      </c>
      <c r="F107" s="207"/>
      <c r="G107" s="4"/>
      <c r="H107" s="208" t="s">
        <v>20</v>
      </c>
      <c r="I107" s="208"/>
      <c r="J107" s="208"/>
      <c r="K107" s="208"/>
      <c r="L107" s="208"/>
      <c r="M107" s="208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">
      <c r="A108" s="55" t="s">
        <v>209</v>
      </c>
      <c r="B108" s="210"/>
      <c r="C108" s="210"/>
      <c r="D108" s="210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">
      <c r="A109" s="10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3" ht="15">
      <c r="A110" s="54" t="s">
        <v>208</v>
      </c>
      <c r="B110" s="54"/>
      <c r="C110" s="54"/>
    </row>
  </sheetData>
  <sheetProtection/>
  <mergeCells count="126">
    <mergeCell ref="M69:Q69"/>
    <mergeCell ref="M68:Q68"/>
    <mergeCell ref="M52:Q52"/>
    <mergeCell ref="M51:Q51"/>
    <mergeCell ref="M50:Q50"/>
    <mergeCell ref="M49:Q49"/>
    <mergeCell ref="M67:Q67"/>
    <mergeCell ref="M65:Q65"/>
    <mergeCell ref="M63:Q63"/>
    <mergeCell ref="M66:Q66"/>
    <mergeCell ref="B108:D108"/>
    <mergeCell ref="E104:F104"/>
    <mergeCell ref="H104:M104"/>
    <mergeCell ref="D105:E105"/>
    <mergeCell ref="E106:F106"/>
    <mergeCell ref="H106:M106"/>
    <mergeCell ref="E101:F101"/>
    <mergeCell ref="H101:M101"/>
    <mergeCell ref="D102:E102"/>
    <mergeCell ref="E103:F103"/>
    <mergeCell ref="H103:M103"/>
    <mergeCell ref="E107:F107"/>
    <mergeCell ref="H107:M107"/>
    <mergeCell ref="A99:B99"/>
    <mergeCell ref="E100:F100"/>
    <mergeCell ref="H100:M100"/>
    <mergeCell ref="E97:F97"/>
    <mergeCell ref="H97:M97"/>
    <mergeCell ref="E98:F98"/>
    <mergeCell ref="H98:M98"/>
    <mergeCell ref="W5:X5"/>
    <mergeCell ref="D6:D9"/>
    <mergeCell ref="E6:U6"/>
    <mergeCell ref="W6:W9"/>
    <mergeCell ref="X6:X9"/>
    <mergeCell ref="E7:E9"/>
    <mergeCell ref="F7:U7"/>
    <mergeCell ref="V7:V9"/>
    <mergeCell ref="F8:F9"/>
    <mergeCell ref="G8:G9"/>
    <mergeCell ref="M93:Q93"/>
    <mergeCell ref="M94:Q94"/>
    <mergeCell ref="A1:V1"/>
    <mergeCell ref="A5:A9"/>
    <mergeCell ref="B5:B9"/>
    <mergeCell ref="D5:V5"/>
    <mergeCell ref="H8:H9"/>
    <mergeCell ref="I8:I9"/>
    <mergeCell ref="J8:J9"/>
    <mergeCell ref="M53:Q53"/>
    <mergeCell ref="M90:Q90"/>
    <mergeCell ref="M83:Q83"/>
    <mergeCell ref="M84:Q84"/>
    <mergeCell ref="M85:Q85"/>
    <mergeCell ref="M86:Q86"/>
    <mergeCell ref="M92:Q92"/>
    <mergeCell ref="M80:Q80"/>
    <mergeCell ref="M79:Q79"/>
    <mergeCell ref="M74:Q74"/>
    <mergeCell ref="M89:Q89"/>
    <mergeCell ref="M87:Q87"/>
    <mergeCell ref="M88:Q88"/>
    <mergeCell ref="M82:Q82"/>
    <mergeCell ref="M81:Q81"/>
    <mergeCell ref="M61:Q61"/>
    <mergeCell ref="M64:Q64"/>
    <mergeCell ref="M58:Q58"/>
    <mergeCell ref="M56:Q56"/>
    <mergeCell ref="M57:Q57"/>
    <mergeCell ref="M59:Q59"/>
    <mergeCell ref="M40:Q40"/>
    <mergeCell ref="M38:Q38"/>
    <mergeCell ref="M42:Q42"/>
    <mergeCell ref="M39:Q39"/>
    <mergeCell ref="M60:Q60"/>
    <mergeCell ref="M62:Q62"/>
    <mergeCell ref="M54:Q54"/>
    <mergeCell ref="M55:Q55"/>
    <mergeCell ref="M46:Q46"/>
    <mergeCell ref="M45:Q45"/>
    <mergeCell ref="B58:B67"/>
    <mergeCell ref="M44:Q44"/>
    <mergeCell ref="M41:Q41"/>
    <mergeCell ref="M25:Q25"/>
    <mergeCell ref="M31:Q31"/>
    <mergeCell ref="M28:Q28"/>
    <mergeCell ref="M29:Q29"/>
    <mergeCell ref="M30:Q30"/>
    <mergeCell ref="M37:Q37"/>
    <mergeCell ref="M34:Q34"/>
    <mergeCell ref="M27:Q27"/>
    <mergeCell ref="M26:Q26"/>
    <mergeCell ref="C5:C9"/>
    <mergeCell ref="A34:A36"/>
    <mergeCell ref="B34:B40"/>
    <mergeCell ref="M24:Q24"/>
    <mergeCell ref="M32:Q32"/>
    <mergeCell ref="M35:Q35"/>
    <mergeCell ref="M36:Q36"/>
    <mergeCell ref="M33:Q33"/>
    <mergeCell ref="F3:O3"/>
    <mergeCell ref="M23:Q23"/>
    <mergeCell ref="M22:Q22"/>
    <mergeCell ref="M21:Q21"/>
    <mergeCell ref="M20:Q20"/>
    <mergeCell ref="K8:K9"/>
    <mergeCell ref="L8:L9"/>
    <mergeCell ref="M8:U8"/>
    <mergeCell ref="J4:K4"/>
    <mergeCell ref="A70:A72"/>
    <mergeCell ref="B70:B80"/>
    <mergeCell ref="B82:B90"/>
    <mergeCell ref="M43:Q43"/>
    <mergeCell ref="M48:Q48"/>
    <mergeCell ref="M47:Q47"/>
    <mergeCell ref="M76:Q76"/>
    <mergeCell ref="B41:B47"/>
    <mergeCell ref="A41:A43"/>
    <mergeCell ref="A58:A67"/>
    <mergeCell ref="M73:Q73"/>
    <mergeCell ref="M70:Q70"/>
    <mergeCell ref="M78:Q78"/>
    <mergeCell ref="M77:Q77"/>
    <mergeCell ref="M75:Q75"/>
    <mergeCell ref="M72:Q72"/>
    <mergeCell ref="M71:Q71"/>
  </mergeCells>
  <printOptions/>
  <pageMargins left="0.75" right="0.75" top="1" bottom="1" header="0.5" footer="0.5"/>
  <pageSetup fitToHeight="0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cp:lastPrinted>2016-06-27T02:25:49Z</cp:lastPrinted>
  <dcterms:created xsi:type="dcterms:W3CDTF">2012-06-20T07:04:19Z</dcterms:created>
  <dcterms:modified xsi:type="dcterms:W3CDTF">2016-06-27T02:28:36Z</dcterms:modified>
  <cp:category/>
  <cp:version/>
  <cp:contentType/>
  <cp:contentStatus/>
</cp:coreProperties>
</file>